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E:\Rozpočty\Nemocnice 5.patro\"/>
    </mc:Choice>
  </mc:AlternateContent>
  <bookViews>
    <workbookView xWindow="0" yWindow="0" windowWidth="0" windowHeight="0"/>
  </bookViews>
  <sheets>
    <sheet name="Rekapitulace stavby" sheetId="1" r:id="rId1"/>
    <sheet name="01 - Stavební úpravy" sheetId="2" r:id="rId2"/>
    <sheet name="02 - Zdravotní instalace" sheetId="3" r:id="rId3"/>
    <sheet name="03 - Elektroinstalace" sheetId="4" r:id="rId4"/>
    <sheet name="04 - Vybavení nábytkem" sheetId="5" r:id="rId5"/>
    <sheet name="05 - Ostatní a vedlejší n..."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'01 - Stavební úpravy'!$C$129:$K$358</definedName>
    <definedName name="_xlnm.Print_Area" localSheetId="1">'01 - Stavební úpravy'!$C$4:$J$39,'01 - Stavební úpravy'!$C$50:$J$76,'01 - Stavební úpravy'!$C$117:$K$358</definedName>
    <definedName name="_xlnm.Print_Titles" localSheetId="1">'01 - Stavební úpravy'!$129:$129</definedName>
    <definedName name="_xlnm._FilterDatabase" localSheetId="2" hidden="1">'02 - Zdravotní instalace'!$C$121:$K$260</definedName>
    <definedName name="_xlnm.Print_Area" localSheetId="2">'02 - Zdravotní instalace'!$C$4:$J$39,'02 - Zdravotní instalace'!$C$50:$J$76,'02 - Zdravotní instalace'!$C$109:$K$260</definedName>
    <definedName name="_xlnm.Print_Titles" localSheetId="2">'02 - Zdravotní instalace'!$121:$121</definedName>
    <definedName name="_xlnm._FilterDatabase" localSheetId="3" hidden="1">'03 - Elektroinstalace'!$C$119:$K$236</definedName>
    <definedName name="_xlnm.Print_Area" localSheetId="3">'03 - Elektroinstalace'!$C$4:$J$39,'03 - Elektroinstalace'!$C$50:$J$76,'03 - Elektroinstalace'!$C$107:$K$236</definedName>
    <definedName name="_xlnm.Print_Titles" localSheetId="3">'03 - Elektroinstalace'!$119:$119</definedName>
    <definedName name="_xlnm._FilterDatabase" localSheetId="4" hidden="1">'04 - Vybavení nábytkem'!$C$116:$K$127</definedName>
    <definedName name="_xlnm.Print_Area" localSheetId="4">'04 - Vybavení nábytkem'!$C$4:$J$39,'04 - Vybavení nábytkem'!$C$50:$J$76,'04 - Vybavení nábytkem'!$C$104:$K$127</definedName>
    <definedName name="_xlnm.Print_Titles" localSheetId="4">'04 - Vybavení nábytkem'!$116:$116</definedName>
    <definedName name="_xlnm._FilterDatabase" localSheetId="5" hidden="1">'05 - Ostatní a vedlejší n...'!$C$117:$K$126</definedName>
    <definedName name="_xlnm.Print_Area" localSheetId="5">'05 - Ostatní a vedlejší n...'!$C$4:$J$39,'05 - Ostatní a vedlejší n...'!$C$50:$J$76,'05 - Ostatní a vedlejší n...'!$C$105:$K$126</definedName>
    <definedName name="_xlnm.Print_Titles" localSheetId="5">'05 - Ostatní a vedlejší n...'!$117:$117</definedName>
  </definedNames>
  <calcPr/>
</workbook>
</file>

<file path=xl/calcChain.xml><?xml version="1.0" encoding="utf-8"?>
<calcChain xmlns="http://schemas.openxmlformats.org/spreadsheetml/2006/main">
  <c i="6" l="1" r="J37"/>
  <c r="J36"/>
  <c i="1" r="AY99"/>
  <c i="6" r="J35"/>
  <c i="1" r="AX99"/>
  <c i="6" r="BI125"/>
  <c r="BH125"/>
  <c r="BG125"/>
  <c r="BF125"/>
  <c r="T125"/>
  <c r="R125"/>
  <c r="P125"/>
  <c r="BI123"/>
  <c r="BH123"/>
  <c r="BG123"/>
  <c r="BF123"/>
  <c r="T123"/>
  <c r="R123"/>
  <c r="P123"/>
  <c r="BI121"/>
  <c r="BH121"/>
  <c r="BG121"/>
  <c r="BF121"/>
  <c r="T121"/>
  <c r="R121"/>
  <c r="P121"/>
  <c r="J115"/>
  <c r="J114"/>
  <c r="F114"/>
  <c r="F112"/>
  <c r="E110"/>
  <c r="J92"/>
  <c r="J91"/>
  <c r="F91"/>
  <c r="F89"/>
  <c r="E87"/>
  <c r="J18"/>
  <c r="E18"/>
  <c r="F115"/>
  <c r="J17"/>
  <c r="J12"/>
  <c r="J89"/>
  <c r="E7"/>
  <c r="E108"/>
  <c i="5" r="J37"/>
  <c r="J36"/>
  <c i="1" r="AY98"/>
  <c i="5" r="J35"/>
  <c i="1" r="AX98"/>
  <c i="5"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J114"/>
  <c r="J113"/>
  <c r="F113"/>
  <c r="F111"/>
  <c r="E109"/>
  <c r="J92"/>
  <c r="J91"/>
  <c r="F91"/>
  <c r="F89"/>
  <c r="E87"/>
  <c r="J18"/>
  <c r="E18"/>
  <c r="F114"/>
  <c r="J17"/>
  <c r="J12"/>
  <c r="J89"/>
  <c r="E7"/>
  <c r="E107"/>
  <c i="4" r="J37"/>
  <c r="J36"/>
  <c i="1" r="AY97"/>
  <c i="4" r="J35"/>
  <c i="1" r="AX97"/>
  <c i="4"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J117"/>
  <c r="J116"/>
  <c r="F116"/>
  <c r="F114"/>
  <c r="E112"/>
  <c r="J92"/>
  <c r="J91"/>
  <c r="F91"/>
  <c r="F89"/>
  <c r="E87"/>
  <c r="J18"/>
  <c r="E18"/>
  <c r="F92"/>
  <c r="J17"/>
  <c r="J12"/>
  <c r="J114"/>
  <c r="E7"/>
  <c r="E85"/>
  <c i="3" r="J37"/>
  <c r="J36"/>
  <c i="1" r="AY96"/>
  <c i="3" r="J35"/>
  <c i="1" r="AX96"/>
  <c i="3" r="BI260"/>
  <c r="BH260"/>
  <c r="BG260"/>
  <c r="BF260"/>
  <c r="T260"/>
  <c r="T259"/>
  <c r="R260"/>
  <c r="R259"/>
  <c r="P260"/>
  <c r="P259"/>
  <c r="BI256"/>
  <c r="BH256"/>
  <c r="BG256"/>
  <c r="BF256"/>
  <c r="T256"/>
  <c r="R256"/>
  <c r="P256"/>
  <c r="BI254"/>
  <c r="BH254"/>
  <c r="BG254"/>
  <c r="BF254"/>
  <c r="T254"/>
  <c r="R254"/>
  <c r="P254"/>
  <c r="BI252"/>
  <c r="BH252"/>
  <c r="BG252"/>
  <c r="BF252"/>
  <c r="T252"/>
  <c r="R252"/>
  <c r="P252"/>
  <c r="BI248"/>
  <c r="BH248"/>
  <c r="BG248"/>
  <c r="BF248"/>
  <c r="T248"/>
  <c r="R248"/>
  <c r="P248"/>
  <c r="BI246"/>
  <c r="BH246"/>
  <c r="BG246"/>
  <c r="BF246"/>
  <c r="T246"/>
  <c r="R246"/>
  <c r="P246"/>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5"/>
  <c r="BH225"/>
  <c r="BG225"/>
  <c r="BF225"/>
  <c r="T225"/>
  <c r="R225"/>
  <c r="P225"/>
  <c r="BI223"/>
  <c r="BH223"/>
  <c r="BG223"/>
  <c r="BF223"/>
  <c r="T223"/>
  <c r="R223"/>
  <c r="P223"/>
  <c r="BI221"/>
  <c r="BH221"/>
  <c r="BG221"/>
  <c r="BF221"/>
  <c r="T221"/>
  <c r="R221"/>
  <c r="P221"/>
  <c r="BI219"/>
  <c r="BH219"/>
  <c r="BG219"/>
  <c r="BF219"/>
  <c r="T219"/>
  <c r="R219"/>
  <c r="P219"/>
  <c r="BI218"/>
  <c r="BH218"/>
  <c r="BG218"/>
  <c r="BF218"/>
  <c r="T218"/>
  <c r="R218"/>
  <c r="P218"/>
  <c r="BI216"/>
  <c r="BH216"/>
  <c r="BG216"/>
  <c r="BF216"/>
  <c r="T216"/>
  <c r="R216"/>
  <c r="P216"/>
  <c r="BI213"/>
  <c r="BH213"/>
  <c r="BG213"/>
  <c r="BF213"/>
  <c r="T213"/>
  <c r="R213"/>
  <c r="P213"/>
  <c r="BI211"/>
  <c r="BH211"/>
  <c r="BG211"/>
  <c r="BF211"/>
  <c r="T211"/>
  <c r="R211"/>
  <c r="P211"/>
  <c r="BI207"/>
  <c r="BH207"/>
  <c r="BG207"/>
  <c r="BF207"/>
  <c r="T207"/>
  <c r="R207"/>
  <c r="P207"/>
  <c r="BI204"/>
  <c r="BH204"/>
  <c r="BG204"/>
  <c r="BF204"/>
  <c r="T204"/>
  <c r="R204"/>
  <c r="P204"/>
  <c r="BI201"/>
  <c r="BH201"/>
  <c r="BG201"/>
  <c r="BF201"/>
  <c r="T201"/>
  <c r="R201"/>
  <c r="P201"/>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2"/>
  <c r="BH182"/>
  <c r="BG182"/>
  <c r="BF182"/>
  <c r="T182"/>
  <c r="R182"/>
  <c r="P182"/>
  <c r="BI180"/>
  <c r="BH180"/>
  <c r="BG180"/>
  <c r="BF180"/>
  <c r="T180"/>
  <c r="R180"/>
  <c r="P180"/>
  <c r="BI177"/>
  <c r="BH177"/>
  <c r="BG177"/>
  <c r="BF177"/>
  <c r="T177"/>
  <c r="R177"/>
  <c r="P177"/>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3"/>
  <c r="BH163"/>
  <c r="BG163"/>
  <c r="BF163"/>
  <c r="T163"/>
  <c r="R163"/>
  <c r="P163"/>
  <c r="BI159"/>
  <c r="BH159"/>
  <c r="BG159"/>
  <c r="BF159"/>
  <c r="T159"/>
  <c r="R159"/>
  <c r="P159"/>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J119"/>
  <c r="J118"/>
  <c r="F118"/>
  <c r="F116"/>
  <c r="E114"/>
  <c r="J92"/>
  <c r="J91"/>
  <c r="F91"/>
  <c r="F89"/>
  <c r="E87"/>
  <c r="J18"/>
  <c r="E18"/>
  <c r="F92"/>
  <c r="J17"/>
  <c r="J12"/>
  <c r="J89"/>
  <c r="E7"/>
  <c r="E85"/>
  <c i="2" r="J37"/>
  <c r="J36"/>
  <c i="1" r="AY95"/>
  <c i="2" r="J35"/>
  <c i="1" r="AX95"/>
  <c i="2" r="BI356"/>
  <c r="BH356"/>
  <c r="BG356"/>
  <c r="BF356"/>
  <c r="T356"/>
  <c r="R356"/>
  <c r="P356"/>
  <c r="BI352"/>
  <c r="BH352"/>
  <c r="BG352"/>
  <c r="BF352"/>
  <c r="T352"/>
  <c r="R352"/>
  <c r="P352"/>
  <c r="BI350"/>
  <c r="BH350"/>
  <c r="BG350"/>
  <c r="BF350"/>
  <c r="T350"/>
  <c r="R350"/>
  <c r="P350"/>
  <c r="BI346"/>
  <c r="BH346"/>
  <c r="BG346"/>
  <c r="BF346"/>
  <c r="T346"/>
  <c r="R346"/>
  <c r="P346"/>
  <c r="BI343"/>
  <c r="BH343"/>
  <c r="BG343"/>
  <c r="BF343"/>
  <c r="T343"/>
  <c r="R343"/>
  <c r="P343"/>
  <c r="BI341"/>
  <c r="BH341"/>
  <c r="BG341"/>
  <c r="BF341"/>
  <c r="T341"/>
  <c r="R341"/>
  <c r="P341"/>
  <c r="BI339"/>
  <c r="BH339"/>
  <c r="BG339"/>
  <c r="BF339"/>
  <c r="T339"/>
  <c r="R339"/>
  <c r="P339"/>
  <c r="BI337"/>
  <c r="BH337"/>
  <c r="BG337"/>
  <c r="BF337"/>
  <c r="T337"/>
  <c r="R337"/>
  <c r="P337"/>
  <c r="BI333"/>
  <c r="BH333"/>
  <c r="BG333"/>
  <c r="BF333"/>
  <c r="T333"/>
  <c r="R333"/>
  <c r="P333"/>
  <c r="BI330"/>
  <c r="BH330"/>
  <c r="BG330"/>
  <c r="BF330"/>
  <c r="T330"/>
  <c r="R330"/>
  <c r="P330"/>
  <c r="BI328"/>
  <c r="BH328"/>
  <c r="BG328"/>
  <c r="BF328"/>
  <c r="T328"/>
  <c r="R328"/>
  <c r="P328"/>
  <c r="BI326"/>
  <c r="BH326"/>
  <c r="BG326"/>
  <c r="BF326"/>
  <c r="T326"/>
  <c r="R326"/>
  <c r="P326"/>
  <c r="BI322"/>
  <c r="BH322"/>
  <c r="BG322"/>
  <c r="BF322"/>
  <c r="T322"/>
  <c r="R322"/>
  <c r="P322"/>
  <c r="BI320"/>
  <c r="BH320"/>
  <c r="BG320"/>
  <c r="BF320"/>
  <c r="T320"/>
  <c r="R320"/>
  <c r="P320"/>
  <c r="BI316"/>
  <c r="BH316"/>
  <c r="BG316"/>
  <c r="BF316"/>
  <c r="T316"/>
  <c r="R316"/>
  <c r="P316"/>
  <c r="BI313"/>
  <c r="BH313"/>
  <c r="BG313"/>
  <c r="BF313"/>
  <c r="T313"/>
  <c r="R313"/>
  <c r="P313"/>
  <c r="BI310"/>
  <c r="BH310"/>
  <c r="BG310"/>
  <c r="BF310"/>
  <c r="T310"/>
  <c r="R310"/>
  <c r="P310"/>
  <c r="BI307"/>
  <c r="BH307"/>
  <c r="BG307"/>
  <c r="BF307"/>
  <c r="T307"/>
  <c r="R307"/>
  <c r="P307"/>
  <c r="BI304"/>
  <c r="BH304"/>
  <c r="BG304"/>
  <c r="BF304"/>
  <c r="T304"/>
  <c r="R304"/>
  <c r="P304"/>
  <c r="BI301"/>
  <c r="BH301"/>
  <c r="BG301"/>
  <c r="BF301"/>
  <c r="T301"/>
  <c r="R301"/>
  <c r="P301"/>
  <c r="BI298"/>
  <c r="BH298"/>
  <c r="BG298"/>
  <c r="BF298"/>
  <c r="T298"/>
  <c r="R298"/>
  <c r="P298"/>
  <c r="BI294"/>
  <c r="BH294"/>
  <c r="BG294"/>
  <c r="BF294"/>
  <c r="T294"/>
  <c r="R294"/>
  <c r="P294"/>
  <c r="BI290"/>
  <c r="BH290"/>
  <c r="BG290"/>
  <c r="BF290"/>
  <c r="T290"/>
  <c r="R290"/>
  <c r="P290"/>
  <c r="BI287"/>
  <c r="BH287"/>
  <c r="BG287"/>
  <c r="BF287"/>
  <c r="T287"/>
  <c r="R287"/>
  <c r="P287"/>
  <c r="BI284"/>
  <c r="BH284"/>
  <c r="BG284"/>
  <c r="BF284"/>
  <c r="T284"/>
  <c r="R284"/>
  <c r="P284"/>
  <c r="BI282"/>
  <c r="BH282"/>
  <c r="BG282"/>
  <c r="BF282"/>
  <c r="T282"/>
  <c r="R282"/>
  <c r="P282"/>
  <c r="BI280"/>
  <c r="BH280"/>
  <c r="BG280"/>
  <c r="BF280"/>
  <c r="T280"/>
  <c r="R280"/>
  <c r="P280"/>
  <c r="BI277"/>
  <c r="BH277"/>
  <c r="BG277"/>
  <c r="BF277"/>
  <c r="T277"/>
  <c r="R277"/>
  <c r="P277"/>
  <c r="BI273"/>
  <c r="BH273"/>
  <c r="BG273"/>
  <c r="BF273"/>
  <c r="T273"/>
  <c r="R273"/>
  <c r="P273"/>
  <c r="BI270"/>
  <c r="BH270"/>
  <c r="BG270"/>
  <c r="BF270"/>
  <c r="T270"/>
  <c r="R270"/>
  <c r="P270"/>
  <c r="BI268"/>
  <c r="BH268"/>
  <c r="BG268"/>
  <c r="BF268"/>
  <c r="T268"/>
  <c r="R268"/>
  <c r="P268"/>
  <c r="BI265"/>
  <c r="BH265"/>
  <c r="BG265"/>
  <c r="BF265"/>
  <c r="T265"/>
  <c r="R265"/>
  <c r="P265"/>
  <c r="BI262"/>
  <c r="BH262"/>
  <c r="BG262"/>
  <c r="BF262"/>
  <c r="T262"/>
  <c r="R262"/>
  <c r="P262"/>
  <c r="BI259"/>
  <c r="BH259"/>
  <c r="BG259"/>
  <c r="BF259"/>
  <c r="T259"/>
  <c r="R259"/>
  <c r="P259"/>
  <c r="BI256"/>
  <c r="BH256"/>
  <c r="BG256"/>
  <c r="BF256"/>
  <c r="T256"/>
  <c r="R256"/>
  <c r="P256"/>
  <c r="BI253"/>
  <c r="BH253"/>
  <c r="BG253"/>
  <c r="BF253"/>
  <c r="T253"/>
  <c r="R253"/>
  <c r="P253"/>
  <c r="BI249"/>
  <c r="BH249"/>
  <c r="BG249"/>
  <c r="BF249"/>
  <c r="T249"/>
  <c r="R249"/>
  <c r="P249"/>
  <c r="BI246"/>
  <c r="BH246"/>
  <c r="BG246"/>
  <c r="BF246"/>
  <c r="T246"/>
  <c r="R246"/>
  <c r="P246"/>
  <c r="BI245"/>
  <c r="BH245"/>
  <c r="BG245"/>
  <c r="BF245"/>
  <c r="T245"/>
  <c r="R245"/>
  <c r="P245"/>
  <c r="BI241"/>
  <c r="BH241"/>
  <c r="BG241"/>
  <c r="BF241"/>
  <c r="T241"/>
  <c r="R241"/>
  <c r="P241"/>
  <c r="BI238"/>
  <c r="BH238"/>
  <c r="BG238"/>
  <c r="BF238"/>
  <c r="T238"/>
  <c r="R238"/>
  <c r="P238"/>
  <c r="BI234"/>
  <c r="BH234"/>
  <c r="BG234"/>
  <c r="BF234"/>
  <c r="T234"/>
  <c r="R234"/>
  <c r="P234"/>
  <c r="BI230"/>
  <c r="BH230"/>
  <c r="BG230"/>
  <c r="BF230"/>
  <c r="T230"/>
  <c r="R230"/>
  <c r="P230"/>
  <c r="BI229"/>
  <c r="BH229"/>
  <c r="BG229"/>
  <c r="BF229"/>
  <c r="T229"/>
  <c r="R229"/>
  <c r="P229"/>
  <c r="BI226"/>
  <c r="BH226"/>
  <c r="BG226"/>
  <c r="BF226"/>
  <c r="T226"/>
  <c r="R226"/>
  <c r="P226"/>
  <c r="BI223"/>
  <c r="BH223"/>
  <c r="BG223"/>
  <c r="BF223"/>
  <c r="T223"/>
  <c r="R223"/>
  <c r="P223"/>
  <c r="BI220"/>
  <c r="BH220"/>
  <c r="BG220"/>
  <c r="BF220"/>
  <c r="T220"/>
  <c r="R220"/>
  <c r="P220"/>
  <c r="BI217"/>
  <c r="BH217"/>
  <c r="BG217"/>
  <c r="BF217"/>
  <c r="T217"/>
  <c r="R217"/>
  <c r="P217"/>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6"/>
  <c r="BH196"/>
  <c r="BG196"/>
  <c r="BF196"/>
  <c r="T196"/>
  <c r="R196"/>
  <c r="P196"/>
  <c r="BI193"/>
  <c r="BH193"/>
  <c r="BG193"/>
  <c r="BF193"/>
  <c r="T193"/>
  <c r="R193"/>
  <c r="P193"/>
  <c r="BI189"/>
  <c r="BH189"/>
  <c r="BG189"/>
  <c r="BF189"/>
  <c r="T189"/>
  <c r="R189"/>
  <c r="P189"/>
  <c r="BI185"/>
  <c r="BH185"/>
  <c r="BG185"/>
  <c r="BF185"/>
  <c r="T185"/>
  <c r="R185"/>
  <c r="P185"/>
  <c r="BI183"/>
  <c r="BH183"/>
  <c r="BG183"/>
  <c r="BF183"/>
  <c r="T183"/>
  <c r="R183"/>
  <c r="P183"/>
  <c r="BI181"/>
  <c r="BH181"/>
  <c r="BG181"/>
  <c r="BF181"/>
  <c r="T181"/>
  <c r="R181"/>
  <c r="P181"/>
  <c r="BI177"/>
  <c r="BH177"/>
  <c r="BG177"/>
  <c r="BF177"/>
  <c r="T177"/>
  <c r="R177"/>
  <c r="P177"/>
  <c r="BI172"/>
  <c r="BH172"/>
  <c r="BG172"/>
  <c r="BF172"/>
  <c r="T172"/>
  <c r="R172"/>
  <c r="P172"/>
  <c r="BI169"/>
  <c r="BH169"/>
  <c r="BG169"/>
  <c r="BF169"/>
  <c r="T169"/>
  <c r="T168"/>
  <c r="R169"/>
  <c r="R168"/>
  <c r="P169"/>
  <c r="P168"/>
  <c r="BI164"/>
  <c r="BH164"/>
  <c r="BG164"/>
  <c r="BF164"/>
  <c r="T164"/>
  <c r="T163"/>
  <c r="R164"/>
  <c r="R163"/>
  <c r="P164"/>
  <c r="P163"/>
  <c r="BI160"/>
  <c r="BH160"/>
  <c r="BG160"/>
  <c r="BF160"/>
  <c r="T160"/>
  <c r="R160"/>
  <c r="P160"/>
  <c r="BI156"/>
  <c r="BH156"/>
  <c r="BG156"/>
  <c r="BF156"/>
  <c r="T156"/>
  <c r="R156"/>
  <c r="P156"/>
  <c r="BI153"/>
  <c r="BH153"/>
  <c r="BG153"/>
  <c r="BF153"/>
  <c r="T153"/>
  <c r="R153"/>
  <c r="P153"/>
  <c r="BI150"/>
  <c r="BH150"/>
  <c r="BG150"/>
  <c r="BF150"/>
  <c r="T150"/>
  <c r="R150"/>
  <c r="P150"/>
  <c r="BI146"/>
  <c r="BH146"/>
  <c r="BG146"/>
  <c r="BF146"/>
  <c r="T146"/>
  <c r="R146"/>
  <c r="P146"/>
  <c r="BI143"/>
  <c r="BH143"/>
  <c r="BG143"/>
  <c r="BF143"/>
  <c r="T143"/>
  <c r="R143"/>
  <c r="P143"/>
  <c r="BI140"/>
  <c r="BH140"/>
  <c r="BG140"/>
  <c r="BF140"/>
  <c r="T140"/>
  <c r="R140"/>
  <c r="P140"/>
  <c r="BI137"/>
  <c r="BH137"/>
  <c r="BG137"/>
  <c r="BF137"/>
  <c r="T137"/>
  <c r="R137"/>
  <c r="P137"/>
  <c r="BI135"/>
  <c r="BH135"/>
  <c r="BG135"/>
  <c r="BF135"/>
  <c r="T135"/>
  <c r="R135"/>
  <c r="P135"/>
  <c r="BI133"/>
  <c r="BH133"/>
  <c r="BG133"/>
  <c r="BF133"/>
  <c r="T133"/>
  <c r="R133"/>
  <c r="P133"/>
  <c r="J127"/>
  <c r="J126"/>
  <c r="F126"/>
  <c r="F124"/>
  <c r="E122"/>
  <c r="J92"/>
  <c r="J91"/>
  <c r="F91"/>
  <c r="F89"/>
  <c r="E87"/>
  <c r="J18"/>
  <c r="E18"/>
  <c r="F127"/>
  <c r="J17"/>
  <c r="J12"/>
  <c r="J124"/>
  <c r="E7"/>
  <c r="E85"/>
  <c i="1" r="L90"/>
  <c r="AM90"/>
  <c r="AM89"/>
  <c r="L89"/>
  <c r="AM87"/>
  <c r="L87"/>
  <c r="L85"/>
  <c r="L84"/>
  <c i="4" r="BK231"/>
  <c r="BK229"/>
  <c r="BK220"/>
  <c r="BK214"/>
  <c r="BK208"/>
  <c r="BK206"/>
  <c r="BK202"/>
  <c r="BK157"/>
  <c r="J155"/>
  <c r="BK151"/>
  <c r="J147"/>
  <c r="BK143"/>
  <c r="J139"/>
  <c r="BK125"/>
  <c r="J123"/>
  <c i="3" r="BK256"/>
  <c r="BK254"/>
  <c r="BK248"/>
  <c r="BK246"/>
  <c r="BK241"/>
  <c r="J237"/>
  <c r="BK235"/>
  <c r="J233"/>
  <c r="BK221"/>
  <c r="J219"/>
  <c r="BK216"/>
  <c r="J207"/>
  <c r="BK204"/>
  <c r="J201"/>
  <c r="BK193"/>
  <c r="BK172"/>
  <c r="J170"/>
  <c r="J166"/>
  <c r="J163"/>
  <c r="BK154"/>
  <c r="J145"/>
  <c r="J142"/>
  <c r="J136"/>
  <c r="BK134"/>
  <c r="BK129"/>
  <c r="BK127"/>
  <c i="2" r="BK356"/>
  <c r="J356"/>
  <c r="BK346"/>
  <c r="BK343"/>
  <c r="BK341"/>
  <c r="BK333"/>
  <c r="J330"/>
  <c r="J326"/>
  <c r="BK316"/>
  <c r="BK313"/>
  <c r="BK307"/>
  <c r="BK294"/>
  <c r="J290"/>
  <c r="J287"/>
  <c r="BK284"/>
  <c r="J282"/>
  <c r="BK280"/>
  <c r="BK273"/>
  <c r="J273"/>
  <c r="BK270"/>
  <c r="J270"/>
  <c r="J268"/>
  <c r="BK265"/>
  <c r="BK262"/>
  <c r="BK259"/>
  <c r="J256"/>
  <c r="BK253"/>
  <c r="BK249"/>
  <c r="BK246"/>
  <c r="J245"/>
  <c r="BK241"/>
  <c r="BK238"/>
  <c r="BK234"/>
  <c r="J230"/>
  <c r="J229"/>
  <c r="BK226"/>
  <c r="BK223"/>
  <c r="BK220"/>
  <c r="J217"/>
  <c r="J214"/>
  <c r="BK211"/>
  <c r="BK208"/>
  <c r="BK205"/>
  <c r="J202"/>
  <c r="BK199"/>
  <c r="J196"/>
  <c r="J193"/>
  <c r="J189"/>
  <c r="BK185"/>
  <c r="BK183"/>
  <c r="J181"/>
  <c r="J177"/>
  <c r="BK172"/>
  <c r="BK169"/>
  <c r="J169"/>
  <c r="BK164"/>
  <c r="BK160"/>
  <c r="J156"/>
  <c r="BK153"/>
  <c r="J150"/>
  <c r="BK146"/>
  <c r="BK143"/>
  <c r="J140"/>
  <c r="J137"/>
  <c r="J135"/>
  <c r="BK133"/>
  <c i="1" r="AS94"/>
  <c i="5" r="J127"/>
  <c r="J126"/>
  <c r="J125"/>
  <c r="J124"/>
  <c r="BK123"/>
  <c r="BK122"/>
  <c r="BK121"/>
  <c r="BK120"/>
  <c i="4" r="BK233"/>
  <c r="J231"/>
  <c r="BK227"/>
  <c r="J222"/>
  <c r="BK218"/>
  <c r="BK216"/>
  <c r="J214"/>
  <c r="BK210"/>
  <c r="J208"/>
  <c r="J202"/>
  <c r="BK200"/>
  <c r="BK198"/>
  <c r="BK194"/>
  <c r="BK190"/>
  <c r="BK188"/>
  <c r="J186"/>
  <c r="J184"/>
  <c r="BK182"/>
  <c r="J180"/>
  <c r="BK178"/>
  <c r="J171"/>
  <c r="BK167"/>
  <c r="BK161"/>
  <c r="J159"/>
  <c r="J157"/>
  <c r="BK155"/>
  <c r="BK153"/>
  <c r="BK145"/>
  <c r="J143"/>
  <c r="BK141"/>
  <c r="BK139"/>
  <c r="BK137"/>
  <c r="J135"/>
  <c r="BK131"/>
  <c r="BK127"/>
  <c r="J125"/>
  <c r="BK123"/>
  <c i="3" r="J252"/>
  <c r="J248"/>
  <c r="J246"/>
  <c r="J243"/>
  <c r="J235"/>
  <c r="J231"/>
  <c r="BK225"/>
  <c r="J223"/>
  <c r="BK218"/>
  <c r="BK213"/>
  <c r="J211"/>
  <c r="BK207"/>
  <c r="J204"/>
  <c r="J199"/>
  <c r="BK196"/>
  <c r="J193"/>
  <c r="BK190"/>
  <c r="BK187"/>
  <c r="J184"/>
  <c r="J182"/>
  <c r="BK170"/>
  <c r="BK168"/>
  <c r="BK166"/>
  <c r="BK159"/>
  <c r="J154"/>
  <c r="BK151"/>
  <c r="BK142"/>
  <c r="BK140"/>
  <c r="BK138"/>
  <c r="BK132"/>
  <c r="J129"/>
  <c r="BK125"/>
  <c i="2" r="BK352"/>
  <c r="J343"/>
  <c r="J339"/>
  <c r="BK337"/>
  <c r="J333"/>
  <c r="BK326"/>
  <c r="J320"/>
  <c r="BK310"/>
  <c r="BK298"/>
  <c r="J298"/>
  <c r="BK287"/>
  <c r="BK282"/>
  <c r="BK277"/>
  <c r="J265"/>
  <c i="6" r="J125"/>
  <c r="J123"/>
  <c r="J121"/>
  <c i="5" r="BK127"/>
  <c r="BK126"/>
  <c r="BK125"/>
  <c r="BK124"/>
  <c r="J123"/>
  <c r="J122"/>
  <c r="J120"/>
  <c r="J119"/>
  <c i="4" r="BK235"/>
  <c r="J233"/>
  <c r="J229"/>
  <c r="BK225"/>
  <c r="J220"/>
  <c r="J212"/>
  <c r="J206"/>
  <c r="J204"/>
  <c r="J198"/>
  <c r="J196"/>
  <c r="J192"/>
  <c r="J190"/>
  <c r="J188"/>
  <c r="BK186"/>
  <c r="J182"/>
  <c r="BK176"/>
  <c r="J174"/>
  <c r="BK171"/>
  <c r="BK169"/>
  <c r="J167"/>
  <c r="BK165"/>
  <c r="BK163"/>
  <c r="J161"/>
  <c r="BK159"/>
  <c r="J153"/>
  <c r="J151"/>
  <c r="J149"/>
  <c r="J137"/>
  <c r="BK133"/>
  <c r="J131"/>
  <c r="BK129"/>
  <c r="J127"/>
  <c i="3" r="J241"/>
  <c r="J239"/>
  <c r="BK237"/>
  <c r="BK233"/>
  <c r="BK231"/>
  <c r="BK229"/>
  <c r="J225"/>
  <c r="J218"/>
  <c r="J216"/>
  <c r="J213"/>
  <c r="BK211"/>
  <c r="BK201"/>
  <c r="J190"/>
  <c r="J187"/>
  <c r="J180"/>
  <c r="BK177"/>
  <c r="J174"/>
  <c r="J172"/>
  <c r="BK163"/>
  <c r="J159"/>
  <c r="BK157"/>
  <c r="J148"/>
  <c r="BK145"/>
  <c r="J140"/>
  <c r="BK136"/>
  <c r="J127"/>
  <c i="2" r="J352"/>
  <c r="BK350"/>
  <c r="J346"/>
  <c r="J341"/>
  <c r="BK330"/>
  <c r="J328"/>
  <c r="J322"/>
  <c r="J316"/>
  <c r="J313"/>
  <c r="J310"/>
  <c r="J304"/>
  <c r="BK301"/>
  <c r="J301"/>
  <c i="6" r="BK125"/>
  <c r="BK123"/>
  <c r="BK121"/>
  <c i="5" r="J121"/>
  <c r="BK119"/>
  <c i="4" r="J235"/>
  <c r="J227"/>
  <c r="J225"/>
  <c r="BK222"/>
  <c r="J218"/>
  <c r="J216"/>
  <c r="BK212"/>
  <c r="J210"/>
  <c r="BK204"/>
  <c r="J200"/>
  <c r="BK196"/>
  <c r="J194"/>
  <c r="BK192"/>
  <c r="BK184"/>
  <c r="BK180"/>
  <c r="J178"/>
  <c r="J176"/>
  <c r="BK174"/>
  <c r="J169"/>
  <c r="J165"/>
  <c r="J163"/>
  <c r="BK149"/>
  <c r="BK147"/>
  <c r="J145"/>
  <c r="J141"/>
  <c r="BK135"/>
  <c r="J133"/>
  <c r="J129"/>
  <c i="3" r="BK260"/>
  <c r="J260"/>
  <c r="J256"/>
  <c r="J254"/>
  <c r="BK252"/>
  <c r="BK243"/>
  <c r="BK239"/>
  <c r="J229"/>
  <c r="BK223"/>
  <c r="J221"/>
  <c r="BK219"/>
  <c r="BK199"/>
  <c r="J196"/>
  <c r="BK184"/>
  <c r="BK182"/>
  <c r="BK180"/>
  <c r="J177"/>
  <c r="BK174"/>
  <c r="J168"/>
  <c r="J157"/>
  <c r="J151"/>
  <c r="BK148"/>
  <c r="J138"/>
  <c r="J134"/>
  <c r="J132"/>
  <c r="J125"/>
  <c i="2" r="J350"/>
  <c r="BK339"/>
  <c r="J337"/>
  <c r="BK328"/>
  <c r="BK322"/>
  <c r="BK320"/>
  <c r="J307"/>
  <c r="BK304"/>
  <c r="J294"/>
  <c r="BK290"/>
  <c r="J284"/>
  <c r="J280"/>
  <c r="J277"/>
  <c r="BK268"/>
  <c r="J262"/>
  <c r="J259"/>
  <c r="BK256"/>
  <c r="J253"/>
  <c r="J249"/>
  <c r="J246"/>
  <c r="BK245"/>
  <c r="J241"/>
  <c r="J238"/>
  <c r="J234"/>
  <c r="BK230"/>
  <c r="BK229"/>
  <c r="J226"/>
  <c r="J223"/>
  <c r="J220"/>
  <c r="BK217"/>
  <c r="BK214"/>
  <c r="J211"/>
  <c r="J208"/>
  <c r="J205"/>
  <c r="BK202"/>
  <c r="J199"/>
  <c r="BK196"/>
  <c r="BK193"/>
  <c r="BK189"/>
  <c r="J185"/>
  <c r="J183"/>
  <c r="BK181"/>
  <c r="BK177"/>
  <c r="J172"/>
  <c r="J164"/>
  <c r="J160"/>
  <c r="BK156"/>
  <c r="J153"/>
  <c r="BK150"/>
  <c r="J146"/>
  <c r="J143"/>
  <c r="BK140"/>
  <c r="BK137"/>
  <c r="BK135"/>
  <c r="J133"/>
  <c l="1" r="P132"/>
  <c r="BK139"/>
  <c r="J139"/>
  <c r="J99"/>
  <c r="P149"/>
  <c r="BK171"/>
  <c r="J171"/>
  <c r="J104"/>
  <c r="R171"/>
  <c r="R167"/>
  <c r="T192"/>
  <c r="T252"/>
  <c r="P293"/>
  <c r="T319"/>
  <c r="R332"/>
  <c r="R345"/>
  <c i="3" r="BK124"/>
  <c r="J124"/>
  <c r="J98"/>
  <c r="R124"/>
  <c r="T162"/>
  <c r="P210"/>
  <c r="BK251"/>
  <c r="J251"/>
  <c r="J101"/>
  <c i="4" r="P224"/>
  <c i="5" r="BK118"/>
  <c r="J118"/>
  <c r="J97"/>
  <c r="T118"/>
  <c r="T117"/>
  <c i="6" r="R120"/>
  <c r="R119"/>
  <c r="R118"/>
  <c i="2" r="T132"/>
  <c r="BK149"/>
  <c r="J149"/>
  <c r="J100"/>
  <c r="R192"/>
  <c r="R252"/>
  <c r="T293"/>
  <c r="R319"/>
  <c r="T332"/>
  <c r="P345"/>
  <c i="3" r="T124"/>
  <c r="R162"/>
  <c r="R210"/>
  <c r="P251"/>
  <c i="4" r="T224"/>
  <c i="5" r="P118"/>
  <c r="P117"/>
  <c i="1" r="AU98"/>
  <c i="5" r="R118"/>
  <c r="R117"/>
  <c i="6" r="P120"/>
  <c r="P119"/>
  <c r="P118"/>
  <c i="1" r="AU99"/>
  <c i="2" r="BK132"/>
  <c r="J132"/>
  <c r="J98"/>
  <c r="P139"/>
  <c r="T139"/>
  <c r="T149"/>
  <c r="P171"/>
  <c r="P167"/>
  <c r="BK192"/>
  <c r="J192"/>
  <c r="J105"/>
  <c r="BK252"/>
  <c r="J252"/>
  <c r="J106"/>
  <c r="BK293"/>
  <c r="J293"/>
  <c r="J107"/>
  <c r="BK319"/>
  <c r="J319"/>
  <c r="J108"/>
  <c r="BK332"/>
  <c r="J332"/>
  <c r="J109"/>
  <c r="BK345"/>
  <c r="J345"/>
  <c r="J110"/>
  <c i="3" r="P124"/>
  <c r="P162"/>
  <c r="T210"/>
  <c r="R251"/>
  <c i="4" r="BK122"/>
  <c r="J122"/>
  <c r="J98"/>
  <c r="P122"/>
  <c r="R122"/>
  <c r="T122"/>
  <c r="BK173"/>
  <c r="J173"/>
  <c r="J99"/>
  <c r="P173"/>
  <c r="R173"/>
  <c r="T173"/>
  <c r="R224"/>
  <c i="6" r="BK120"/>
  <c r="BK119"/>
  <c r="J119"/>
  <c r="J97"/>
  <c i="2" r="R132"/>
  <c r="R139"/>
  <c r="R149"/>
  <c r="T171"/>
  <c r="T167"/>
  <c r="P192"/>
  <c r="P252"/>
  <c r="R293"/>
  <c r="P319"/>
  <c r="P332"/>
  <c r="T345"/>
  <c i="3" r="BK162"/>
  <c r="J162"/>
  <c r="J99"/>
  <c r="BK210"/>
  <c r="J210"/>
  <c r="J100"/>
  <c r="T251"/>
  <c i="4" r="BK224"/>
  <c r="J224"/>
  <c r="J100"/>
  <c i="6" r="T120"/>
  <c r="T119"/>
  <c r="T118"/>
  <c i="2" r="J89"/>
  <c r="F92"/>
  <c r="E120"/>
  <c r="BE133"/>
  <c r="BE137"/>
  <c r="BE140"/>
  <c r="BE153"/>
  <c r="BE160"/>
  <c r="BE164"/>
  <c r="BE169"/>
  <c r="BE181"/>
  <c r="BE185"/>
  <c r="BE193"/>
  <c r="BE199"/>
  <c r="BE214"/>
  <c r="BE220"/>
  <c r="BE223"/>
  <c r="BE230"/>
  <c r="BE241"/>
  <c r="BE249"/>
  <c r="BE253"/>
  <c r="BE268"/>
  <c r="BE282"/>
  <c r="BE287"/>
  <c r="BE301"/>
  <c r="BE326"/>
  <c r="BE330"/>
  <c r="BE341"/>
  <c r="BE350"/>
  <c i="3" r="BE125"/>
  <c r="BE136"/>
  <c r="BE138"/>
  <c r="BE140"/>
  <c r="BE145"/>
  <c r="BE159"/>
  <c r="BE170"/>
  <c r="BE187"/>
  <c r="BE190"/>
  <c r="BE201"/>
  <c r="BE204"/>
  <c r="BE207"/>
  <c r="BE216"/>
  <c r="BE246"/>
  <c r="BE248"/>
  <c r="BE260"/>
  <c r="BK259"/>
  <c r="J259"/>
  <c r="J102"/>
  <c i="4" r="J89"/>
  <c r="E110"/>
  <c r="BE125"/>
  <c r="BE137"/>
  <c r="BE153"/>
  <c r="BE159"/>
  <c r="BE161"/>
  <c r="BE176"/>
  <c r="BE178"/>
  <c r="BE180"/>
  <c r="BE182"/>
  <c r="BE194"/>
  <c r="BE206"/>
  <c r="BE220"/>
  <c r="BE227"/>
  <c r="BE231"/>
  <c r="BE233"/>
  <c i="5" r="F92"/>
  <c i="6" r="E85"/>
  <c r="F92"/>
  <c r="J112"/>
  <c r="BE123"/>
  <c i="2" r="BE316"/>
  <c r="BK163"/>
  <c r="J163"/>
  <c r="J101"/>
  <c i="3" r="E112"/>
  <c r="F119"/>
  <c r="BE127"/>
  <c r="BE134"/>
  <c r="BE151"/>
  <c r="BE166"/>
  <c r="BE168"/>
  <c r="BE182"/>
  <c r="BE193"/>
  <c r="BE196"/>
  <c r="BE218"/>
  <c r="BE219"/>
  <c r="BE221"/>
  <c r="BE231"/>
  <c r="BE233"/>
  <c r="BE243"/>
  <c r="BE256"/>
  <c i="4" r="BE123"/>
  <c r="BE139"/>
  <c r="BE141"/>
  <c r="BE143"/>
  <c r="BE155"/>
  <c r="BE157"/>
  <c r="BE163"/>
  <c r="BE167"/>
  <c r="BE171"/>
  <c r="BE174"/>
  <c r="BE184"/>
  <c r="BE188"/>
  <c r="BE190"/>
  <c r="BE196"/>
  <c r="BE200"/>
  <c r="BE208"/>
  <c r="BE212"/>
  <c r="BE214"/>
  <c r="BE222"/>
  <c i="5" r="E85"/>
  <c r="J111"/>
  <c r="BE122"/>
  <c r="BE126"/>
  <c i="6" r="BE121"/>
  <c i="2" r="BE262"/>
  <c r="BE280"/>
  <c r="BE294"/>
  <c r="BE304"/>
  <c r="BE307"/>
  <c r="BE310"/>
  <c r="BE313"/>
  <c r="BE322"/>
  <c r="BE328"/>
  <c r="BE333"/>
  <c i="3" r="J116"/>
  <c r="BE142"/>
  <c r="BE148"/>
  <c r="BE154"/>
  <c r="BE172"/>
  <c r="BE180"/>
  <c r="BE199"/>
  <c r="BE213"/>
  <c r="BE223"/>
  <c r="BE225"/>
  <c r="BE235"/>
  <c r="BE239"/>
  <c r="BE241"/>
  <c r="BE252"/>
  <c r="BE254"/>
  <c i="4" r="F117"/>
  <c r="BE147"/>
  <c r="BE149"/>
  <c r="BE151"/>
  <c r="BE165"/>
  <c r="BE169"/>
  <c r="BE186"/>
  <c r="BE192"/>
  <c r="BE202"/>
  <c r="BE204"/>
  <c r="BE218"/>
  <c r="BE229"/>
  <c i="5" r="BE119"/>
  <c r="BE120"/>
  <c r="BE121"/>
  <c r="BE123"/>
  <c r="BE124"/>
  <c r="BE125"/>
  <c r="BE127"/>
  <c i="2" r="BE135"/>
  <c r="BE143"/>
  <c r="BE146"/>
  <c r="BE150"/>
  <c r="BE156"/>
  <c r="BE172"/>
  <c r="BE177"/>
  <c r="BE183"/>
  <c r="BE189"/>
  <c r="BE196"/>
  <c r="BE202"/>
  <c r="BE205"/>
  <c r="BE208"/>
  <c r="BE211"/>
  <c r="BE217"/>
  <c r="BE226"/>
  <c r="BE229"/>
  <c r="BE234"/>
  <c r="BE238"/>
  <c r="BE245"/>
  <c r="BE246"/>
  <c r="BE256"/>
  <c r="BE259"/>
  <c r="BE265"/>
  <c r="BE270"/>
  <c r="BE273"/>
  <c r="BE277"/>
  <c r="BE284"/>
  <c r="BE290"/>
  <c r="BE298"/>
  <c r="BE320"/>
  <c r="BE337"/>
  <c r="BE339"/>
  <c r="BE343"/>
  <c r="BE346"/>
  <c r="BE352"/>
  <c r="BE356"/>
  <c r="BK168"/>
  <c r="J168"/>
  <c r="J103"/>
  <c i="3" r="BE129"/>
  <c r="BE132"/>
  <c r="BE157"/>
  <c r="BE163"/>
  <c r="BE174"/>
  <c r="BE177"/>
  <c r="BE184"/>
  <c r="BE211"/>
  <c r="BE229"/>
  <c r="BE237"/>
  <c i="4" r="BE127"/>
  <c r="BE129"/>
  <c r="BE131"/>
  <c r="BE133"/>
  <c r="BE135"/>
  <c r="BE145"/>
  <c r="BE198"/>
  <c r="BE210"/>
  <c r="BE216"/>
  <c r="BE225"/>
  <c r="BE235"/>
  <c i="6" r="BE125"/>
  <c i="2" r="F34"/>
  <c i="1" r="BA95"/>
  <c i="3" r="J34"/>
  <c i="1" r="AW96"/>
  <c i="5" r="F35"/>
  <c i="1" r="BB98"/>
  <c i="2" r="F35"/>
  <c i="1" r="BB95"/>
  <c i="5" r="F37"/>
  <c i="1" r="BD98"/>
  <c i="2" r="F37"/>
  <c i="1" r="BD95"/>
  <c i="3" r="F34"/>
  <c i="1" r="BA96"/>
  <c i="4" r="F35"/>
  <c i="1" r="BB97"/>
  <c i="2" r="F36"/>
  <c i="1" r="BC95"/>
  <c i="6" r="F35"/>
  <c i="1" r="BB99"/>
  <c i="6" r="F37"/>
  <c i="1" r="BD99"/>
  <c i="4" r="F36"/>
  <c i="1" r="BC97"/>
  <c i="3" r="F35"/>
  <c i="1" r="BB96"/>
  <c i="5" r="F34"/>
  <c i="1" r="BA98"/>
  <c i="5" r="J34"/>
  <c i="1" r="AW98"/>
  <c i="6" r="J34"/>
  <c i="1" r="AW99"/>
  <c i="2" r="J34"/>
  <c i="1" r="AW95"/>
  <c i="4" r="J34"/>
  <c i="1" r="AW97"/>
  <c i="3" r="F36"/>
  <c i="1" r="BC96"/>
  <c i="4" r="F37"/>
  <c i="1" r="BD97"/>
  <c i="3" r="F37"/>
  <c i="1" r="BD96"/>
  <c i="5" r="F36"/>
  <c i="1" r="BC98"/>
  <c i="4" r="F34"/>
  <c i="1" r="BA97"/>
  <c i="6" r="F34"/>
  <c i="1" r="BA99"/>
  <c i="6" r="F36"/>
  <c i="1" r="BC99"/>
  <c i="4" l="1" r="T121"/>
  <c r="T120"/>
  <c i="3" r="T123"/>
  <c r="T122"/>
  <c i="2" r="T131"/>
  <c r="T130"/>
  <c i="3" r="R123"/>
  <c r="R122"/>
  <c r="P123"/>
  <c r="P122"/>
  <c i="1" r="AU96"/>
  <c i="2" r="R131"/>
  <c r="R130"/>
  <c i="4" r="P121"/>
  <c r="P120"/>
  <c i="1" r="AU97"/>
  <c i="2" r="P131"/>
  <c r="P130"/>
  <c i="1" r="AU95"/>
  <c i="4" r="R121"/>
  <c r="R120"/>
  <c i="5" r="BK117"/>
  <c r="J117"/>
  <c r="J96"/>
  <c i="2" r="BK131"/>
  <c r="J131"/>
  <c r="J97"/>
  <c r="BK167"/>
  <c r="J167"/>
  <c r="J102"/>
  <c i="3" r="BK123"/>
  <c r="J123"/>
  <c r="J97"/>
  <c i="4" r="BK121"/>
  <c r="J121"/>
  <c r="J97"/>
  <c i="6" r="J120"/>
  <c r="J98"/>
  <c r="BK118"/>
  <c r="J118"/>
  <c r="J96"/>
  <c i="1" r="BB94"/>
  <c r="W31"/>
  <c i="2" r="F33"/>
  <c i="1" r="AZ95"/>
  <c i="5" r="F33"/>
  <c i="1" r="AZ98"/>
  <c i="2" r="J33"/>
  <c i="1" r="AV95"/>
  <c r="AT95"/>
  <c i="4" r="F33"/>
  <c i="1" r="AZ97"/>
  <c i="5" r="J33"/>
  <c i="1" r="AV98"/>
  <c r="AT98"/>
  <c r="BC94"/>
  <c r="W32"/>
  <c i="6" r="F33"/>
  <c i="1" r="AZ99"/>
  <c r="BD94"/>
  <c r="W33"/>
  <c i="3" r="J33"/>
  <c i="1" r="AV96"/>
  <c r="AT96"/>
  <c i="4" r="J33"/>
  <c i="1" r="AV97"/>
  <c r="AT97"/>
  <c r="BA94"/>
  <c r="W30"/>
  <c i="3" r="F33"/>
  <c i="1" r="AZ96"/>
  <c i="6" r="J33"/>
  <c i="1" r="AV99"/>
  <c r="AT99"/>
  <c i="3" l="1" r="BK122"/>
  <c r="J122"/>
  <c i="2" r="BK130"/>
  <c r="J130"/>
  <c i="4" r="BK120"/>
  <c r="J120"/>
  <c r="J96"/>
  <c i="1" r="AZ94"/>
  <c r="W29"/>
  <c r="AU94"/>
  <c r="AX94"/>
  <c i="3" r="J30"/>
  <c i="1" r="AG96"/>
  <c r="AN96"/>
  <c i="2" r="J30"/>
  <c i="1" r="AG95"/>
  <c r="AN95"/>
  <c r="AY94"/>
  <c i="5" r="J30"/>
  <c i="1" r="AG98"/>
  <c r="AN98"/>
  <c r="AW94"/>
  <c r="AK30"/>
  <c i="6" r="J30"/>
  <c i="1" r="AG99"/>
  <c r="AN99"/>
  <c i="2" l="1" r="J39"/>
  <c r="J96"/>
  <c i="3" r="J96"/>
  <c i="6" r="J39"/>
  <c i="5" r="J39"/>
  <c i="3" r="J39"/>
  <c i="1" r="AV94"/>
  <c r="AK29"/>
  <c i="4" r="J30"/>
  <c i="1" r="AG97"/>
  <c r="AN97"/>
  <c i="4" l="1" r="J39"/>
  <c i="1" r="AG94"/>
  <c r="AK26"/>
  <c r="AK35"/>
  <c r="AT94"/>
  <c l="1" r="AN94"/>
</calcChain>
</file>

<file path=xl/sharedStrings.xml><?xml version="1.0" encoding="utf-8"?>
<sst xmlns="http://schemas.openxmlformats.org/spreadsheetml/2006/main">
  <si>
    <t>Export Komplet</t>
  </si>
  <si>
    <t/>
  </si>
  <si>
    <t>2.0</t>
  </si>
  <si>
    <t>ZAMOK</t>
  </si>
  <si>
    <t>False</t>
  </si>
  <si>
    <t>{7368a9f8-9ad1-4386-81f5-28e5f608999b}</t>
  </si>
  <si>
    <t>0,01</t>
  </si>
  <si>
    <t>21</t>
  </si>
  <si>
    <t>15</t>
  </si>
  <si>
    <t>REKAPITULACE STAVBY</t>
  </si>
  <si>
    <t xml:space="preserve">v ---  níže se nacházejí doplnkové a pomocné údaje k sestavám  --- v</t>
  </si>
  <si>
    <t>Návod na vyplnění</t>
  </si>
  <si>
    <t>0,001</t>
  </si>
  <si>
    <t>Kód:</t>
  </si>
  <si>
    <t>200907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</si>
  <si>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</si>
  <si>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</si>
  <si>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KKN a.s.-Pavilon B-5.np.stavební úpravy pokoje primáře urologie</t>
  </si>
  <si>
    <t>KSO:</t>
  </si>
  <si>
    <t>CC-CZ:</t>
  </si>
  <si>
    <t>Místo:</t>
  </si>
  <si>
    <t>Karlovy Vary</t>
  </si>
  <si>
    <t>Datum:</t>
  </si>
  <si>
    <t>11. 9. 2020</t>
  </si>
  <si>
    <t>Zadavatel:</t>
  </si>
  <si>
    <t>IČ:</t>
  </si>
  <si>
    <t>KKN a.s.nem Karlovy Vary,Karlovy Vary</t>
  </si>
  <si>
    <t>DIČ:</t>
  </si>
  <si>
    <t>Uchazeč:</t>
  </si>
  <si>
    <t>Vyplň údaj</t>
  </si>
  <si>
    <t>Projektant:</t>
  </si>
  <si>
    <t>43332803</t>
  </si>
  <si>
    <t>Jan Sobotka</t>
  </si>
  <si>
    <t>True</t>
  </si>
  <si>
    <t>Zpracovatel:</t>
  </si>
  <si>
    <t>Ing.Jana Handšuhová Smutná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</si>
  <si>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</si>
  <si>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</si>
  <si>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</si>
  <si>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</si>
  <si>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</si>
  <si>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</si>
  <si>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</si>
  <si>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</si>
  <si>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</si>
  <si>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</si>
  <si>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</si>
  <si>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</si>
  <si>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</si>
  <si>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</si>
  <si>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</si>
  <si>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</si>
  <si>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</si>
  <si>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</si>
  <si>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</si>
  <si>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</si>
  <si>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</si>
  <si>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</si>
  <si>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</si>
  <si>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</si>
  <si>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</si>
  <si>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</si>
  <si>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</si>
  <si>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</si>
  <si>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</si>
  <si>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</si>
  <si>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</si>
  <si>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</si>
  <si>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</si>
  <si>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</si>
  <si>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</si>
  <si>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</si>
  <si>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</si>
  <si>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</si>
  <si>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</si>
  <si>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</si>
  <si>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</si>
  <si>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</si>
  <si>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</si>
  <si>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</si>
  <si>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</si>
  <si>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</si>
  <si>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</si>
  <si>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Stavební úpravy</t>
  </si>
  <si>
    <t>STA</t>
  </si>
  <si>
    <t>1</t>
  </si>
  <si>
    <t>{955f443b-3ec6-44ed-a9cf-78f170bab058}</t>
  </si>
  <si>
    <t>2</t>
  </si>
  <si>
    <t>02</t>
  </si>
  <si>
    <t>Zdravotní instalace</t>
  </si>
  <si>
    <t>{a28cc578-3bc6-4ee5-bd1e-0f84da027968}</t>
  </si>
  <si>
    <t>03</t>
  </si>
  <si>
    <t>Elektroinstalace</t>
  </si>
  <si>
    <t>{38a9a3b4-282e-4339-a39b-0e796dae711d}</t>
  </si>
  <si>
    <t>04</t>
  </si>
  <si>
    <t>Vybavení nábytkem</t>
  </si>
  <si>
    <t>OST</t>
  </si>
  <si>
    <t>{726bc6fa-1a80-4e8c-96c2-55005f9499f1}</t>
  </si>
  <si>
    <t>05</t>
  </si>
  <si>
    <t>Ostatní a vedlejší náklady</t>
  </si>
  <si>
    <t>VON</t>
  </si>
  <si>
    <t>{4b99a188-2a45-42ad-b3dd-44d633517220}</t>
  </si>
  <si>
    <t>KRYCÍ LIST SOUPISU PRACÍ</t>
  </si>
  <si>
    <t>Objekt:</t>
  </si>
  <si>
    <t>01 - Stavební úpravy</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</si>
  <si>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</si>
  <si>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</si>
  <si>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</si>
  <si>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</si>
  <si>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</si>
  <si>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</si>
  <si>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</si>
  <si>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</si>
  <si>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</si>
  <si>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</si>
  <si>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</si>
  <si>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751 - Vzduchotechnika</t>
  </si>
  <si>
    <t xml:space="preserve">    763 - Konstrukce suché výstavby</t>
  </si>
  <si>
    <t xml:space="preserve">    766 - Konstrukce truhlářské</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</si>
  <si>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</si>
  <si>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</si>
  <si>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</si>
  <si>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</si>
  <si>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</si>
  <si>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</si>
  <si>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</si>
  <si>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</si>
  <si>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</si>
  <si>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</si>
  <si>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</si>
  <si>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</si>
  <si>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</si>
  <si>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</si>
  <si>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</si>
  <si>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</si>
  <si>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</si>
  <si>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</si>
  <si>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</si>
  <si>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</si>
  <si>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</si>
  <si>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</si>
  <si>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</si>
  <si>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</si>
  <si>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612325121</t>
  </si>
  <si>
    <t>Vápenocementová štuková omítka rýh ve stěnách šířky do 150 mm</t>
  </si>
  <si>
    <t>m2</t>
  </si>
  <si>
    <t>CS ÚRS 2020 02</t>
  </si>
  <si>
    <t>4</t>
  </si>
  <si>
    <t>1683255457</t>
  </si>
  <si>
    <t>PP</t>
  </si>
  <si>
    <t>Vápenocementová omítka rýh štuková ve stěnách, šířky rýhy do 150 mm</t>
  </si>
  <si>
    <t>612325222</t>
  </si>
  <si>
    <t>Vápenocementová štuková omítka malých ploch do 0,25 m2 na stěnách</t>
  </si>
  <si>
    <t>kus</t>
  </si>
  <si>
    <t>-726977538</t>
  </si>
  <si>
    <t>Vápenocementová omítka jednotlivých malých ploch štuková na stěnách, plochy jednotlivě přes 0,09 do 0,25 m2</t>
  </si>
  <si>
    <t>3</t>
  </si>
  <si>
    <t>612325225</t>
  </si>
  <si>
    <t>Vápenocementová štuková omítka malých ploch do 4,0 m2 na stěnách</t>
  </si>
  <si>
    <t>-871332038</t>
  </si>
  <si>
    <t>Vápenocementová omítka jednotlivých malých ploch štuková na stěnách, plochy jednotlivě přes 1,0 do 4 m2</t>
  </si>
  <si>
    <t>9</t>
  </si>
  <si>
    <t>Ostatní konstrukce a práce, bourání</t>
  </si>
  <si>
    <t>949101111</t>
  </si>
  <si>
    <t>Lešení pomocné pro objekty pozemních staveb s lešeňovou podlahou v do 1,9 m zatížení do 150 kg/m2</t>
  </si>
  <si>
    <t>362910774</t>
  </si>
  <si>
    <t xml:space="preserve">Lešení pomocné pracovní pro objekty pozemních staveb  pro zatížení do 150 kg/m2, o výšce lešeňové podlahy do 1,9 m</t>
  </si>
  <si>
    <t>PSC</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</si>
  <si>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</si>
  <si>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5</t>
  </si>
  <si>
    <t>952901111</t>
  </si>
  <si>
    <t>Vyčištění budov bytové a občanské výstavby při výšce podlaží do 4 m</t>
  </si>
  <si>
    <t>565412374</t>
  </si>
  <si>
    <t xml:space="preserve">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</si>
  <si>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</si>
  <si>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976071111</t>
  </si>
  <si>
    <t>Vybourání kovových madel a zábradlí</t>
  </si>
  <si>
    <t>m</t>
  </si>
  <si>
    <t>679664208</t>
  </si>
  <si>
    <t xml:space="preserve">Vybourání kovových madel, zábradlí, dvířek, zděří, kotevních želez  madel a zábradlí</t>
  </si>
  <si>
    <t>VV</t>
  </si>
  <si>
    <t>"pozn.08-garnýž"1,8</t>
  </si>
  <si>
    <t>997</t>
  </si>
  <si>
    <t>Přesun sutě</t>
  </si>
  <si>
    <t>7</t>
  </si>
  <si>
    <t>997013216</t>
  </si>
  <si>
    <t>Vnitrostaveništní doprava suti a vybouraných hmot pro budovy v do 21 m ručně</t>
  </si>
  <si>
    <t>t</t>
  </si>
  <si>
    <t>1184705493</t>
  </si>
  <si>
    <t xml:space="preserve">Vnitrostaveništní doprava suti a vybouraných hmot  vodorovně do 50 m svisle ručně pro budovy a haly výšky přes 18 do 21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</si>
  <si>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</si>
  <si>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8</t>
  </si>
  <si>
    <t>997013501</t>
  </si>
  <si>
    <t>Odvoz suti a vybouraných hmot na skládku nebo meziskládku do 1 km se složením</t>
  </si>
  <si>
    <t>1807648382</t>
  </si>
  <si>
    <t xml:space="preserve">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</si>
  <si>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</si>
  <si>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997013511</t>
  </si>
  <si>
    <t>Odvoz suti a vybouraných hmot z meziskládky na skládku do 1 km s naložením a se složením</t>
  </si>
  <si>
    <t>-1351097985</t>
  </si>
  <si>
    <t xml:space="preserve">Odvoz suti a vybouraných hmot z meziskládky na skládku  s naložením a se složením, na vzdálenost do 1 km</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</si>
  <si>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</si>
  <si>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1,242*19 'Přepočtené koeficientem množství</t>
  </si>
  <si>
    <t>10</t>
  </si>
  <si>
    <t>997013631</t>
  </si>
  <si>
    <t>Poplatek za uložení na skládce (skládkovné) stavebního odpadu směsného kód odpadu 17 09 04</t>
  </si>
  <si>
    <t>412296303</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</si>
  <si>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</si>
  <si>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</si>
  <si>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</si>
  <si>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</si>
  <si>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11</t>
  </si>
  <si>
    <t>998011003</t>
  </si>
  <si>
    <t>Přesun hmot pro budovy zděné v do 24 m</t>
  </si>
  <si>
    <t>1354891540</t>
  </si>
  <si>
    <t xml:space="preserve">Přesun hmot pro budovy občanské výstavby, bydlení, výrobu a služby  s nosnou svislou konstrukcí zděnou z cihel, tvárnic nebo kamene vodorovná dopravní vzdálenost do 100 m pro budovy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</si>
  <si>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</si>
  <si>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</si>
  <si>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</si>
  <si>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751</t>
  </si>
  <si>
    <t>Vzduchotechnika</t>
  </si>
  <si>
    <t>12</t>
  </si>
  <si>
    <t>75161181R</t>
  </si>
  <si>
    <t>"pozn.06"Zakrytí a ochrana stávající vnitřní jednotky klimatizace po dobu úprav a její následné odkrytí</t>
  </si>
  <si>
    <t>kpl</t>
  </si>
  <si>
    <t>16</t>
  </si>
  <si>
    <t>-244174490</t>
  </si>
  <si>
    <t>763</t>
  </si>
  <si>
    <t>Konstrukce suché výstavby</t>
  </si>
  <si>
    <t>13</t>
  </si>
  <si>
    <t>763135101</t>
  </si>
  <si>
    <t>Montáž SDK kazetového podhledu z kazet 600x600 mm na zavěšenou viditelnou nosnou konstrukci</t>
  </si>
  <si>
    <t>-1810784752</t>
  </si>
  <si>
    <t>Montáž sádrokartonového podhledu kazetového demontovatelného, velikosti kazet 600x600 mm včetně zavěšené nosné konstrukce viditelné</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</si>
  <si>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</si>
  <si>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"část s doplněním rastru"</t>
  </si>
  <si>
    <t>0,6*0,6*6</t>
  </si>
  <si>
    <t>14</t>
  </si>
  <si>
    <t>763135611</t>
  </si>
  <si>
    <t>Montáž kazet SDK kazetového podhledu</t>
  </si>
  <si>
    <t>1324682706</t>
  </si>
  <si>
    <t>Montáž sádrokartonového podhledu opláštění z kazet</t>
  </si>
  <si>
    <t>27,09-2,16</t>
  </si>
  <si>
    <t>M</t>
  </si>
  <si>
    <t>5903057R</t>
  </si>
  <si>
    <t xml:space="preserve">podhled kazetový  A 24 mm Rockfon Koral standart tl.15 mm 600x600mm</t>
  </si>
  <si>
    <t>32</t>
  </si>
  <si>
    <t>-533035611</t>
  </si>
  <si>
    <t>27,09*1,05 'Přepočtené koeficientem množství</t>
  </si>
  <si>
    <t>5903058R</t>
  </si>
  <si>
    <t>Rastr viditelný podhledu kazetového tl 15mm 600x600mm</t>
  </si>
  <si>
    <t>535554697</t>
  </si>
  <si>
    <t>2,16*1,05 'Přepočtené koeficientem množství</t>
  </si>
  <si>
    <t>17</t>
  </si>
  <si>
    <t>763135881</t>
  </si>
  <si>
    <t>Demontáž kazet sádrokartonového podhledu</t>
  </si>
  <si>
    <t>-1942146195</t>
  </si>
  <si>
    <t xml:space="preserve">Demontáž podhledu sádrokartonového  vyjmutí kazet</t>
  </si>
  <si>
    <t xml:space="preserve">Poznámka k souboru cen:_x000d_
1. V cenách demontáže podhledu -5801 až -5821 jsou započteny náklady na kompletní demontáž podhledu, tj. nosné konstrukce i panelů. </t>
  </si>
  <si>
    <t>"pozn.05"27,09</t>
  </si>
  <si>
    <t>18</t>
  </si>
  <si>
    <t>998763403</t>
  </si>
  <si>
    <t>Přesun hmot procentní pro sádrokartonové konstrukce v objektech v do 24 m</t>
  </si>
  <si>
    <t>%</t>
  </si>
  <si>
    <t>1376035313</t>
  </si>
  <si>
    <t xml:space="preserve">Přesun hmot pro konstrukce montované z desek  stanovený procentní sazbou (%) z ceny vodorovná dopravní vzdálenost do 50 m v objektech výšky přes 12 do 24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</si>
  <si>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</si>
  <si>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</si>
  <si>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</si>
  <si>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19</t>
  </si>
  <si>
    <t>766811115</t>
  </si>
  <si>
    <t>Montáž korpusu kuchyňských skříněk spodních na nožičky šířky do 600 mm</t>
  </si>
  <si>
    <t>-1615722655</t>
  </si>
  <si>
    <t>Montáž kuchyňských linek korpusu spodních skříněk na nožičky (včetně vyrovnání), šířky jednoho dílu do 600 mm</t>
  </si>
  <si>
    <t xml:space="preserve">Poznámka k souboru cen:_x000d_
1. V cenách 766 81-1111 až -1116 Montáž korpusu spodních skříněk jsou zahrnuty i náklady na montáž soklové lišty. 2. V cenách 766 81-1431 až -1453 Montáž světelné rampy nejsou zahrnuty náklady na montáž osvětlení, tyto se oceňují cenami části A10 katalogu 800-741 Elektroinstalace - silnoproud. 3. V cenách souboru cen 766 81-1 . Montáž kuchyňských linek nejsou zahrnuty náklady na dodání spojovacího materiálu. Není-li tento materiál zahrnut v ceně dodávky kuchyňské linky, oceňuje se samostatně ve specifikaci. 4. Vcenách 766 81-1311 až -1353 montáže dvířek jsou započteny i náklady na montáž závěsů. 5. V ceně 766 81-1461 jsou započteny náklady na montáž obou výsuvů pro pojezd zásuvky. </t>
  </si>
  <si>
    <t>20</t>
  </si>
  <si>
    <t>766811143</t>
  </si>
  <si>
    <t>Příplatek k montáži kuchyňských skříněk spodních za usazení vestavěné lednice</t>
  </si>
  <si>
    <t>-1940627991</t>
  </si>
  <si>
    <t>Montáž kuchyňských linek korpusu horních skříněk Příplatek k ceně za usazení vestavěných spotřebičů lednice</t>
  </si>
  <si>
    <t>766811151</t>
  </si>
  <si>
    <t>Montáž korpusu kuchyňských skříněk horních na stěnu šířky do 600 mm</t>
  </si>
  <si>
    <t>315011251</t>
  </si>
  <si>
    <t>Montáž kuchyňských linek korpusu horních skříněk šroubovaných na stěnu, šířky jednoho dílu do 600 mm</t>
  </si>
  <si>
    <t>22</t>
  </si>
  <si>
    <t>766811212</t>
  </si>
  <si>
    <t>Montáž kuchyňské pracovní desky bez výřezu délky do 2000 mm</t>
  </si>
  <si>
    <t>-1787001054</t>
  </si>
  <si>
    <t>Montáž kuchyňských linek pracovní desky bez výřezu, délky jednoho dílu přes 1000 do 2000 mm</t>
  </si>
  <si>
    <t>23</t>
  </si>
  <si>
    <t>766811221</t>
  </si>
  <si>
    <t>Příplatek k montáži kuchyňské pracovní desky za vyřezání otvoru</t>
  </si>
  <si>
    <t>-1648821662</t>
  </si>
  <si>
    <t>Montáž kuchyňských linek pracovní desky Příplatek k ceně za vyřezání otvoru (včetně zaměření)</t>
  </si>
  <si>
    <t>24</t>
  </si>
  <si>
    <t>766811231</t>
  </si>
  <si>
    <t>Montáž zádové desky kuchyňských linek bez výřezu délky do 1000 mm</t>
  </si>
  <si>
    <t>-878724271</t>
  </si>
  <si>
    <t>Montáž kuchyňských linek zádové desky bez výřezu, délky jednoho dílu do 1000 mm</t>
  </si>
  <si>
    <t>25</t>
  </si>
  <si>
    <t>766811251</t>
  </si>
  <si>
    <t>Montáž poliček do kuchyňských skříněk spodních do předvrtaných dírek</t>
  </si>
  <si>
    <t>-1091357034</t>
  </si>
  <si>
    <t>Montáž kuchyňských linek poliček do předvrtaných dírek spodních skříněk</t>
  </si>
  <si>
    <t>26</t>
  </si>
  <si>
    <t>766811252</t>
  </si>
  <si>
    <t>Montáž poliček do kuchyňských skříněk horních do předvrtaných dírek</t>
  </si>
  <si>
    <t>552231394</t>
  </si>
  <si>
    <t>Montáž kuchyňských linek poliček do předvrtaných dírek horních skříněk</t>
  </si>
  <si>
    <t>27</t>
  </si>
  <si>
    <t>766811311</t>
  </si>
  <si>
    <t>Montáž plných dvířek na kuchyňských skříňkách spodních</t>
  </si>
  <si>
    <t>1949440265</t>
  </si>
  <si>
    <t>Montáž kuchyňských linek dvířek spodních skříněk plných</t>
  </si>
  <si>
    <t>28</t>
  </si>
  <si>
    <t>766811351</t>
  </si>
  <si>
    <t>Montáž plných dvířek na kuchyňských skříňkách horních</t>
  </si>
  <si>
    <t>942725783</t>
  </si>
  <si>
    <t>Montáž kuchyňských linek dvířek horních skříněk plných</t>
  </si>
  <si>
    <t>29</t>
  </si>
  <si>
    <t>766811411</t>
  </si>
  <si>
    <t>Montáž úchytů dvířek kuchyňských skříněk spodních</t>
  </si>
  <si>
    <t>-1364210881</t>
  </si>
  <si>
    <t>Montáž kuchyňských linek úchytů dvířek spodních skříněk</t>
  </si>
  <si>
    <t>30</t>
  </si>
  <si>
    <t>766811412</t>
  </si>
  <si>
    <t>Montáž úchytů dvířek kuchyňských skříněk horních</t>
  </si>
  <si>
    <t>-1694131294</t>
  </si>
  <si>
    <t>Montáž kuchyňských linek úchytů dvířek horních skříněk</t>
  </si>
  <si>
    <t>31</t>
  </si>
  <si>
    <t>76682002R</t>
  </si>
  <si>
    <t>"T02"Linka dl.1350 mm s vestavěným umyvadlem a prostorem pro lednici-laminované DTD včetně pracovní desky</t>
  </si>
  <si>
    <t>322331902</t>
  </si>
  <si>
    <t>766821112</t>
  </si>
  <si>
    <t>Montáž korpusu vestavěné skříně policové dvoukřídlové</t>
  </si>
  <si>
    <t>-1292382003</t>
  </si>
  <si>
    <t xml:space="preserve">Montáž nábytku vestavěného  korpusu skříně policové dvoukřídlové</t>
  </si>
  <si>
    <t xml:space="preserve">Poznámka k souboru cen:_x000d_
1. V ceně 766 82-1141 jsou započteny náklady i na osazení a seřízení pojezdů a kování. 2. Položky souboru cen lze použít skladebně. </t>
  </si>
  <si>
    <t>2*2</t>
  </si>
  <si>
    <t>33</t>
  </si>
  <si>
    <t>766821131</t>
  </si>
  <si>
    <t>Montáž dílu vestavěné skříně boku nebo mezistěny</t>
  </si>
  <si>
    <t>-1116131830</t>
  </si>
  <si>
    <t xml:space="preserve">Montáž nábytku vestavěného  dílu boku nebo mezistěny</t>
  </si>
  <si>
    <t>2*4</t>
  </si>
  <si>
    <t>34</t>
  </si>
  <si>
    <t>766821132</t>
  </si>
  <si>
    <t>Montáž vestavěné skříně zadního dílu</t>
  </si>
  <si>
    <t>-1963260188</t>
  </si>
  <si>
    <t xml:space="preserve">Montáž nábytku vestavěného  dílu zadního</t>
  </si>
  <si>
    <t>35</t>
  </si>
  <si>
    <t>766821141</t>
  </si>
  <si>
    <t>Montáž posuvných dveří vestavěné skříně s kováním</t>
  </si>
  <si>
    <t>1744225442</t>
  </si>
  <si>
    <t xml:space="preserve">Montáž nábytku vestavěného  dveří otvíravých</t>
  </si>
  <si>
    <t>36</t>
  </si>
  <si>
    <t>76682001R</t>
  </si>
  <si>
    <t>"T01"Vestavěná policová skříň 1200x3000x600 mm-laminované DTD</t>
  </si>
  <si>
    <t>1003472875</t>
  </si>
  <si>
    <t>37</t>
  </si>
  <si>
    <t>766825821</t>
  </si>
  <si>
    <t>Demontáž truhlářských vestavěných skříní dvoukřídlových</t>
  </si>
  <si>
    <t>-99220284</t>
  </si>
  <si>
    <t xml:space="preserve">Demontáž nábytku vestavěného  skříní dvoukřídlových</t>
  </si>
  <si>
    <t>"pozn.02"2</t>
  </si>
  <si>
    <t>38</t>
  </si>
  <si>
    <t>998766203</t>
  </si>
  <si>
    <t>Přesun hmot procentní pro konstrukce truhlářské v objektech v do 24 m</t>
  </si>
  <si>
    <t>1579534820</t>
  </si>
  <si>
    <t>Přesun hmot pro konstrukce truhlářské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</si>
  <si>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</si>
  <si>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776</t>
  </si>
  <si>
    <t>Podlahy povlakové</t>
  </si>
  <si>
    <t>39</t>
  </si>
  <si>
    <t>776111116</t>
  </si>
  <si>
    <t>Odstranění zbytků lepidla z podkladu povlakových podlah broušením</t>
  </si>
  <si>
    <t>-1772747020</t>
  </si>
  <si>
    <t>Příprava podkladu broušení podlah stávajícího podkladu pro odstranění lepidla (po starých krytinách)</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</si>
  <si>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</si>
  <si>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40</t>
  </si>
  <si>
    <t>776111311</t>
  </si>
  <si>
    <t>Vysátí podkladu povlakových podlah</t>
  </si>
  <si>
    <t>2127701811</t>
  </si>
  <si>
    <t>Příprava podkladu vysátí podlah</t>
  </si>
  <si>
    <t>41</t>
  </si>
  <si>
    <t>776121111</t>
  </si>
  <si>
    <t>Vodou ředitelná penetrace savého podkladu povlakových podlah ředěná v poměru 1:3</t>
  </si>
  <si>
    <t>-801174461</t>
  </si>
  <si>
    <t>Příprava podkladu penetrace vodou ředitelná na savý podklad (válečkováním) ředěná v poměru 1:3 podlah</t>
  </si>
  <si>
    <t>42</t>
  </si>
  <si>
    <t>776141112</t>
  </si>
  <si>
    <t>Vyrovnání podkladu povlakových podlah stěrkou pevnosti 20 MPa tl 5 mm</t>
  </si>
  <si>
    <t>1661527059</t>
  </si>
  <si>
    <t>Příprava podkladu vyrovnání samonivelační stěrkou podlah min.pevnosti 20 MPa, tloušťky přes 3 do 5 mm</t>
  </si>
  <si>
    <t>43</t>
  </si>
  <si>
    <t>776201812</t>
  </si>
  <si>
    <t>Demontáž lepených povlakových podlah s podložkou ručně</t>
  </si>
  <si>
    <t>-711773900</t>
  </si>
  <si>
    <t>Demontáž povlakových podlahovin lepených ručně s podložkou</t>
  </si>
  <si>
    <t>"pozn.04"27,09</t>
  </si>
  <si>
    <t>44</t>
  </si>
  <si>
    <t>776221111</t>
  </si>
  <si>
    <t>Lepení pásů z PVC standardním lepidlem</t>
  </si>
  <si>
    <t>573136667</t>
  </si>
  <si>
    <t>Montáž podlahovin z PVC lepením standardním lepidlem z pásů standardních</t>
  </si>
  <si>
    <t>45</t>
  </si>
  <si>
    <t>28411021</t>
  </si>
  <si>
    <t>PVC vinyl homogenní zátěžová tl 2,00 mm, úprava PUR, třída zátěže 34/43, hmotnost 3550g/m2, hořlavost Bfl S1,</t>
  </si>
  <si>
    <t>417931016</t>
  </si>
  <si>
    <t>27,09*1,1 'Přepočtené koeficientem množství</t>
  </si>
  <si>
    <t>46</t>
  </si>
  <si>
    <t>776410811</t>
  </si>
  <si>
    <t>Odstranění soklíků a lišt pryžových nebo plastových</t>
  </si>
  <si>
    <t>-2078240180</t>
  </si>
  <si>
    <t>Demontáž soklíků nebo lišt pryžových nebo plastových</t>
  </si>
  <si>
    <t>"pozn.04"</t>
  </si>
  <si>
    <t>6,05*2+4,55*2+0,6*6+0,15*3+0,15*2</t>
  </si>
  <si>
    <t>47</t>
  </si>
  <si>
    <t>77641111R</t>
  </si>
  <si>
    <t>Tažený fabión v.100 mm-montáž a dodávka</t>
  </si>
  <si>
    <t>23335738</t>
  </si>
  <si>
    <t>"P1"</t>
  </si>
  <si>
    <t>6,05*2+4,55*2+0,6*6+0,15*3+0,16*2</t>
  </si>
  <si>
    <t>48</t>
  </si>
  <si>
    <t>776421312</t>
  </si>
  <si>
    <t>Montáž přechodových šroubovaných lišt</t>
  </si>
  <si>
    <t>-1806168726</t>
  </si>
  <si>
    <t>Montáž lišt přechodových šroubovaných</t>
  </si>
  <si>
    <t>49</t>
  </si>
  <si>
    <t>59054112</t>
  </si>
  <si>
    <t xml:space="preserve">"O02"Podlahový profil přechodový  ve tvaru T mat.1.4301</t>
  </si>
  <si>
    <t>CS ÚRS 2019 01</t>
  </si>
  <si>
    <t>-1479581150</t>
  </si>
  <si>
    <t>1*1,02 'Přepočtené koeficientem množství</t>
  </si>
  <si>
    <t>50</t>
  </si>
  <si>
    <t>776991121</t>
  </si>
  <si>
    <t>Základní čištění nově položených podlahovin vysátím a setřením vlhkým mopem</t>
  </si>
  <si>
    <t>-1502746912</t>
  </si>
  <si>
    <t>Ostatní práce údržba nových podlahovin po pokládce čištění základní</t>
  </si>
  <si>
    <t xml:space="preserve">Poznámka k souboru cen:_x000d_
1. V ceně 776 99-1121 jsou započteny náklady na vysátí podlahy a setření vlhkým mopem. 2. V ceně 776 99-1141 jsou započteny i náklady na dodání pasty. </t>
  </si>
  <si>
    <t>51</t>
  </si>
  <si>
    <t>776991141</t>
  </si>
  <si>
    <t>Pastování a leštění podlahovin ručně</t>
  </si>
  <si>
    <t>430719690</t>
  </si>
  <si>
    <t>Ostatní práce údržba nových podlahovin po pokládce pastování a leštění ručně</t>
  </si>
  <si>
    <t>52</t>
  </si>
  <si>
    <t>998776203</t>
  </si>
  <si>
    <t>Přesun hmot procentní pro podlahy povlakové v objektech v do 24 m</t>
  </si>
  <si>
    <t>1042984142</t>
  </si>
  <si>
    <t xml:space="preserve">Přesun hmot pro podlahy povlakové  stanovený procentní sazbou (%) z ceny vodorovná dopravní vzdálenost do 50 m v objektech výšky přes 12 do 24 m</t>
  </si>
  <si>
    <t>781</t>
  </si>
  <si>
    <t>Dokončovací práce - obklady</t>
  </si>
  <si>
    <t>53</t>
  </si>
  <si>
    <t>781111011</t>
  </si>
  <si>
    <t>Ometení (oprášení) stěny při přípravě podkladu</t>
  </si>
  <si>
    <t>669636196</t>
  </si>
  <si>
    <t>Příprava podkladu před provedením obkladu oprášení (ometení) stěny</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</si>
  <si>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</si>
  <si>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1,0*(0,6*2+1,35)</t>
  </si>
  <si>
    <t>54</t>
  </si>
  <si>
    <t>781121011</t>
  </si>
  <si>
    <t>Nátěr penetrační na stěnu</t>
  </si>
  <si>
    <t>408479562</t>
  </si>
  <si>
    <t>Příprava podkladu před provedením obkladu nátěr penetrační na stěnu</t>
  </si>
  <si>
    <t>55</t>
  </si>
  <si>
    <t>781151031</t>
  </si>
  <si>
    <t>Celoplošné vyrovnání podkladu stěrkou tl 3 mm</t>
  </si>
  <si>
    <t>1171086710</t>
  </si>
  <si>
    <t>Příprava podkladu před provedením obkladu celoplošné vyrovnání podkladu stěrkou, tloušťky 3 mm</t>
  </si>
  <si>
    <t>56</t>
  </si>
  <si>
    <t>781471810</t>
  </si>
  <si>
    <t>Demontáž obkladů z obkladaček keramických kladených do malty</t>
  </si>
  <si>
    <t>1543493000</t>
  </si>
  <si>
    <t>Demontáž obkladů z dlaždic keramických kladených do malty</t>
  </si>
  <si>
    <t>"pozn.03"4,6</t>
  </si>
  <si>
    <t>57</t>
  </si>
  <si>
    <t>781474115</t>
  </si>
  <si>
    <t>Montáž obkladů vnitřních keramických hladkých do 25 ks/m2 lepených flexibilním lepidlem</t>
  </si>
  <si>
    <t>1164138846</t>
  </si>
  <si>
    <t>Montáž obkladů vnitřních stěn z dlaždic keramických lepených flexibilním lepidlem maloformátových hladkých přes 22 do 25 ks/m2</t>
  </si>
  <si>
    <t xml:space="preserve">Poznámka k souboru cen:_x000d_
1. Položky jsou určeny pro všechny druhy povrchových úprav. </t>
  </si>
  <si>
    <t>58</t>
  </si>
  <si>
    <t>59761039</t>
  </si>
  <si>
    <t>obklad keramický hladký přes 22 do 25ks/m2</t>
  </si>
  <si>
    <t>-62296189</t>
  </si>
  <si>
    <t>2,55*1,1 'Přepočtené koeficientem množství</t>
  </si>
  <si>
    <t>59</t>
  </si>
  <si>
    <t>78149451R</t>
  </si>
  <si>
    <t>"O01"Nerezová zakončovací obkladová lišta tvaru L -montáž a dodávka</t>
  </si>
  <si>
    <t>258429790</t>
  </si>
  <si>
    <t xml:space="preserve">Poznámka k souboru cen:_x000d_
1. Množství měrných jednotek u ceny -5185 se stanoví podle počtu řezaných obkladaček, nezávisle na jejich velikosti. 2. Položku -5185 lze použít při nuceném použití jiného nástroje než řezačky. </t>
  </si>
  <si>
    <t>1,94174757281553*1,03 'Přepočtené koeficientem množství</t>
  </si>
  <si>
    <t>60</t>
  </si>
  <si>
    <t>998781203</t>
  </si>
  <si>
    <t>Přesun hmot procentní pro obklady keramické v objektech v do 24 m</t>
  </si>
  <si>
    <t>1392223271</t>
  </si>
  <si>
    <t xml:space="preserve">Přesun hmot pro obklady keramické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</si>
  <si>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</si>
  <si>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</si>
  <si>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</si>
  <si>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61</t>
  </si>
  <si>
    <t>783301313</t>
  </si>
  <si>
    <t>Odmaštění zámečnických konstrukcí ředidlovým odmašťovačem</t>
  </si>
  <si>
    <t>-294372539</t>
  </si>
  <si>
    <t>Příprava podkladu zámečnických konstrukcí před provedením nátěru odmaštění odmašťovačem ředidlovým</t>
  </si>
  <si>
    <t>62</t>
  </si>
  <si>
    <t>783301401</t>
  </si>
  <si>
    <t>Ometení zámečnických konstrukcí</t>
  </si>
  <si>
    <t>-1596446647</t>
  </si>
  <si>
    <t>Příprava podkladu zámečnických konstrukcí před provedením nátěru ometení</t>
  </si>
  <si>
    <t>"Z02"</t>
  </si>
  <si>
    <t>0,35*(0,8+2,0*2)</t>
  </si>
  <si>
    <t>63</t>
  </si>
  <si>
    <t>783314201</t>
  </si>
  <si>
    <t>Základní antikorozní jednonásobný syntetický standardní nátěr zámečnických konstrukcí</t>
  </si>
  <si>
    <t>450565414</t>
  </si>
  <si>
    <t>Základní antikorozní nátěr zámečnických konstrukcí jednonásobný syntetický standardní</t>
  </si>
  <si>
    <t>64</t>
  </si>
  <si>
    <t>783315101</t>
  </si>
  <si>
    <t>Mezinátěr jednonásobný syntetický standardní zámečnických konstrukcí</t>
  </si>
  <si>
    <t>-81000015</t>
  </si>
  <si>
    <t>Mezinátěr zámečnických konstrukcí jednonásobný syntetický standardní</t>
  </si>
  <si>
    <t>65</t>
  </si>
  <si>
    <t>783317101</t>
  </si>
  <si>
    <t>Krycí jednonásobný syntetický standardní nátěr zámečnických konstrukcí</t>
  </si>
  <si>
    <t>1671748750</t>
  </si>
  <si>
    <t>Krycí nátěr (email) zámečnických konstrukcí jednonásobný syntetický standardní</t>
  </si>
  <si>
    <t>784</t>
  </si>
  <si>
    <t>Dokončovací práce - malby a tapety</t>
  </si>
  <si>
    <t>66</t>
  </si>
  <si>
    <t>784121001</t>
  </si>
  <si>
    <t>Oškrabání malby v mísnostech výšky do 3,80 m</t>
  </si>
  <si>
    <t>-349001186</t>
  </si>
  <si>
    <t>Oškrabání malby v místnostech výšky do 3,80 m</t>
  </si>
  <si>
    <t xml:space="preserve">Poznámka k souboru cen:_x000d_
1. Cenami souboru cen se oceňuje jakýkoli počet současně škrabaných vrstev barvy. </t>
  </si>
  <si>
    <t>3,1*(6,05*2+4,55*2+0,6*6+0,16*2)</t>
  </si>
  <si>
    <t>67</t>
  </si>
  <si>
    <t>784121011</t>
  </si>
  <si>
    <t>Rozmývání podkladu po oškrabání malby v místnostech výšky do 3,80 m</t>
  </si>
  <si>
    <t>253549064</t>
  </si>
  <si>
    <t>68</t>
  </si>
  <si>
    <t>784181111</t>
  </si>
  <si>
    <t>Základní silikátová jednonásobná penetrace podkladu v místnostech výšky do 3,80 m</t>
  </si>
  <si>
    <t>-1701730257</t>
  </si>
  <si>
    <t>Penetrace podkladu jednonásobná základní silikátová v místnostech výšky do 3,80 m</t>
  </si>
  <si>
    <t>69</t>
  </si>
  <si>
    <t>784211101</t>
  </si>
  <si>
    <t>Dvojnásobné bílé malby ze směsí za mokra výborně otěruvzdorných v místnostech výšky do 3,80 m</t>
  </si>
  <si>
    <t>-74657851</t>
  </si>
  <si>
    <t>Malby z malířských směsí otěruvzdorných za mokra dvojnásobné, bílé za mokra otěruvzdorné výborně v místnostech výšky do 3,80 m</t>
  </si>
  <si>
    <t>70</t>
  </si>
  <si>
    <t>784211161</t>
  </si>
  <si>
    <t>Příplatek k cenám 2x maleb ze směsí za mokra otěruvzdorných za barevnou malbu v světlém odstínu</t>
  </si>
  <si>
    <t>-487282009</t>
  </si>
  <si>
    <t>Malby z malířských směsí otěruvzdorných za mokra Příplatek k cenám dvojnásobných maleb za provádění barevné malby tónované na tónovacích automatech, v odstínu světlém</t>
  </si>
  <si>
    <t>786</t>
  </si>
  <si>
    <t>Dokončovací práce - čalounické úpravy</t>
  </si>
  <si>
    <t>71</t>
  </si>
  <si>
    <t>786624111</t>
  </si>
  <si>
    <t>Montáž lamelové žaluzie do oken zdvojených dřevěných otevíravých, sklápěcích a vyklápěcích</t>
  </si>
  <si>
    <t>1625820232</t>
  </si>
  <si>
    <t xml:space="preserve">Montáž zastiňujících žaluzií  lamelových do oken zdvojených otevíravých, sklápěcích nebo vyklápěcích dřevěných</t>
  </si>
  <si>
    <t xml:space="preserve">Poznámka k souboru cen:_x000d_
1. Cenu-3111 lze použít pro jakýkoli rozměr žaluzie. </t>
  </si>
  <si>
    <t>1,48*1,6</t>
  </si>
  <si>
    <t>72</t>
  </si>
  <si>
    <t>6112434R</t>
  </si>
  <si>
    <t>"Z01"žaluzie interiérová Al bílá 1480x1600 mm ruční ovládání</t>
  </si>
  <si>
    <t>-1657602760</t>
  </si>
  <si>
    <t>73</t>
  </si>
  <si>
    <t>78662411R</t>
  </si>
  <si>
    <t>Demontáž lamelové žaluzie do oken zdvojených dřevěných otevíravých, sklápěcích a vyklápěcích</t>
  </si>
  <si>
    <t>-2075815478</t>
  </si>
  <si>
    <t>"pozn.07"1,48*1,6</t>
  </si>
  <si>
    <t>74</t>
  </si>
  <si>
    <t>998786203</t>
  </si>
  <si>
    <t>Přesun hmot procentní pro čalounické úpravy v objektech v do 24 m</t>
  </si>
  <si>
    <t>-2082562132</t>
  </si>
  <si>
    <t xml:space="preserve">Přesun hmot pro čalounické úpravy  stanovený procentní sazbou (%) z ceny vodorovná dopravní vzdálenost do 50 m v objektech výšky přes 12 do 24 m</t>
  </si>
  <si>
    <t>02 - Zdravotní instalace</t>
  </si>
  <si>
    <t>Sylva Kubová</t>
  </si>
  <si>
    <t xml:space="preserve">    721 - Zdravotechnika - vnitřní kanalizace</t>
  </si>
  <si>
    <t xml:space="preserve">    722 - Zdravotechnika - vnitřní vodovod</t>
  </si>
  <si>
    <t xml:space="preserve">    725 - Zdravotechnika - zařizovací předměty</t>
  </si>
  <si>
    <t xml:space="preserve">    767 - Konstrukce zámečnické</t>
  </si>
  <si>
    <t xml:space="preserve">    OST - Ostatní</t>
  </si>
  <si>
    <t>721</t>
  </si>
  <si>
    <t>Zdravotechnika - vnitřní kanalizace</t>
  </si>
  <si>
    <t>721100911</t>
  </si>
  <si>
    <t>Zazátkování hrdla potrubí kanalizačního</t>
  </si>
  <si>
    <t>1733366793</t>
  </si>
  <si>
    <t xml:space="preserve">Opravy potrubí hrdlového  zazátkování hrdla kanalizačního potrubí</t>
  </si>
  <si>
    <t>721170972</t>
  </si>
  <si>
    <t>Potrubí z PVC krácení trub DN 50</t>
  </si>
  <si>
    <t>-1918517747</t>
  </si>
  <si>
    <t xml:space="preserve">Opravy odpadního potrubí plastového  krácení trub DN 50</t>
  </si>
  <si>
    <t>721171803</t>
  </si>
  <si>
    <t>Demontáž potrubí z PVC do D 75</t>
  </si>
  <si>
    <t>1907217821</t>
  </si>
  <si>
    <t xml:space="preserve">Demontáž potrubí z novodurových trub  odpadních nebo připojovacích do D 75</t>
  </si>
  <si>
    <t xml:space="preserve">Poznámka k souboru cen:_x000d_
1. Demontáž plstěných pásů se oceňuje cenami souboru cen 722 18-18 Demontáž plstěných pásů z trub, části B 02. </t>
  </si>
  <si>
    <t>72117180R</t>
  </si>
  <si>
    <t>Demontáž objímek</t>
  </si>
  <si>
    <t>-526197202</t>
  </si>
  <si>
    <t>721171905</t>
  </si>
  <si>
    <t>Potrubí z PP vsazení odbočky do hrdla DN 110</t>
  </si>
  <si>
    <t>-2112249319</t>
  </si>
  <si>
    <t xml:space="preserve">Opravy odpadního potrubí plastového  vsazení odbočky do potrubí DN 110</t>
  </si>
  <si>
    <t>721171913</t>
  </si>
  <si>
    <t>Potrubí z PP propojení potrubí DN 50</t>
  </si>
  <si>
    <t>1803810164</t>
  </si>
  <si>
    <t xml:space="preserve">Opravy odpadního potrubí plastového  propojení dosavadního potrubí DN 50</t>
  </si>
  <si>
    <t>72117001R</t>
  </si>
  <si>
    <t>příprava montážního otvoru pro možnost napojení sifonu v nové poloze</t>
  </si>
  <si>
    <t>ks</t>
  </si>
  <si>
    <t>1029381083</t>
  </si>
  <si>
    <t>72117002R</t>
  </si>
  <si>
    <t>příprava montážního otvoru pro možnost napojení nového sifonu</t>
  </si>
  <si>
    <t>1154818513</t>
  </si>
  <si>
    <t>721174043</t>
  </si>
  <si>
    <t>Potrubí kanalizační z PP připojovací DN 50</t>
  </si>
  <si>
    <t>-819334030</t>
  </si>
  <si>
    <t>Potrubí z trub polypropylenových připojovací DN 50</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</si>
  <si>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</si>
  <si>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72117404R</t>
  </si>
  <si>
    <t>Potrubí kanalizační z PP připojovací DN 32</t>
  </si>
  <si>
    <t>-1056587731</t>
  </si>
  <si>
    <t>721174042</t>
  </si>
  <si>
    <t>Potrubí kanalizační z PP připojovací DN 40</t>
  </si>
  <si>
    <t>1661676100</t>
  </si>
  <si>
    <t>721194104</t>
  </si>
  <si>
    <t>Vyvedení a upevnění odpadních výpustek DN 40</t>
  </si>
  <si>
    <t>1490637396</t>
  </si>
  <si>
    <t>Vyměření přípojek na potrubí vyvedení a upevnění odpadních výpustek DN 40</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</si>
  <si>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</si>
  <si>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</si>
  <si>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</si>
  <si>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746547431</t>
  </si>
  <si>
    <t>Vyměření přípojek na potrubí vyvedení a upevnění odpadních výpustek DN 50</t>
  </si>
  <si>
    <t>721290111</t>
  </si>
  <si>
    <t>Zkouška těsnosti potrubí kanalizace vodou do DN 125</t>
  </si>
  <si>
    <t>1406362872</t>
  </si>
  <si>
    <t xml:space="preserve">Zkouška těsnosti kanalizace  v objektech vodou do DN 125</t>
  </si>
  <si>
    <t>998721203</t>
  </si>
  <si>
    <t>Přesun hmot procentní pro vnitřní kanalizace v objektech v do 24 m</t>
  </si>
  <si>
    <t>2031838673</t>
  </si>
  <si>
    <t xml:space="preserve">Přesun hmot pro vnitřní kanalizace  stanovený procentní sazbou (%) z ceny vodorovná dopravní vzdálenost do 50 m v objektech výšky přes 12 do 24 m</t>
  </si>
  <si>
    <t>722</t>
  </si>
  <si>
    <t>Zdravotechnika - vnitřní vodovod</t>
  </si>
  <si>
    <t>722130901</t>
  </si>
  <si>
    <t>Potrubí pozinkované závitové zazátkování vývodu</t>
  </si>
  <si>
    <t>2144294268</t>
  </si>
  <si>
    <t>Opravy vodovodního potrubí z ocelových trubek pozinkovaných závitových zazátkování vývodu</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</si>
  <si>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</si>
  <si>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722170801</t>
  </si>
  <si>
    <t>Demontáž rozvodů vody z plastů do D 25</t>
  </si>
  <si>
    <t>-258482297</t>
  </si>
  <si>
    <t xml:space="preserve">Demontáž rozvodů vody z plastů  do Ø 25 mm</t>
  </si>
  <si>
    <t>722170942</t>
  </si>
  <si>
    <t>Oprava potrubí PE spojka Gebo BI nátrubkové G 1/2</t>
  </si>
  <si>
    <t>2031465181</t>
  </si>
  <si>
    <t xml:space="preserve">Oprava vodovodního potrubí z plastových trub  spojky pro trubky nátrubkové G 1/2</t>
  </si>
  <si>
    <t>72217094R</t>
  </si>
  <si>
    <t>Příprava montážního otvoru pro možnost napojení rohových ventilů a baterií v nové poloze</t>
  </si>
  <si>
    <t>-974249346</t>
  </si>
  <si>
    <t>722171913</t>
  </si>
  <si>
    <t>Potrubí plastové odříznutí trubky D do 25 mm</t>
  </si>
  <si>
    <t>-2064297113</t>
  </si>
  <si>
    <t xml:space="preserve">Odříznutí trubky nebo tvarovky u rozvodů vody z plastů  D přes 20 do 25 mm</t>
  </si>
  <si>
    <t>722171933</t>
  </si>
  <si>
    <t>Potrubí plastové výměna trub nebo tvarovek D do 25 mm</t>
  </si>
  <si>
    <t>1765408510</t>
  </si>
  <si>
    <t xml:space="preserve">Výměna trubky, tvarovky, vsazení odbočky  na rozvodech vody z plastů D přes 20 do 25 mm</t>
  </si>
  <si>
    <t xml:space="preserve">Poznámka k souboru cen:_x000d_
1. V cenách -1931 až -1940 nejsou započteny náklady na dodání hlavního materiálu; tento se oceňuje ve specifikaci. Ztratné lze stanovit: a) u potrubí 3%, b) u tvarovek se nestanoví. </t>
  </si>
  <si>
    <t>722173913</t>
  </si>
  <si>
    <t>Potrubí plastové spoje svar polyfuze D do 25 mm</t>
  </si>
  <si>
    <t>1600065099</t>
  </si>
  <si>
    <t xml:space="preserve">Spoje rozvodů vody z plastů  svary polyfuzí D přes 20 do 25 mm</t>
  </si>
  <si>
    <t xml:space="preserve">Poznámka k souboru cen:_x000d_
1. Měrnou jednotkou kus se rozumí jeden spoj. </t>
  </si>
  <si>
    <t>722175002</t>
  </si>
  <si>
    <t>Potrubí vodovodní plastové PP-RCT svar polyfuze D 20x2,8 mm</t>
  </si>
  <si>
    <t>-881474964</t>
  </si>
  <si>
    <t>Potrubí z plastových trubek z polypropylenu PP-RCT svařovaných polyfuzně D 20 x 2,8</t>
  </si>
  <si>
    <t>72218009R</t>
  </si>
  <si>
    <t>-341072015</t>
  </si>
  <si>
    <t>72218125R</t>
  </si>
  <si>
    <t>Ochrana vodovodního potrubí přilepenými termoizolačními trubicemi z PE tl do 30 mm DN do 22 mm</t>
  </si>
  <si>
    <t>1995716343</t>
  </si>
  <si>
    <t xml:space="preserve">Ochrana potrubí  termoizolačními trubicemi z pěnového polyetylenu PE přilepenými v příčných a podélných spojích, tloušťky izolace přes 20 do 30 mm, vnitřního průměru izolace DN do 22 mm</t>
  </si>
  <si>
    <t xml:space="preserve">Poznámka k souboru cen:_x000d_
1. V cenách -1211 až -1256 jsou započteny i náklady na dodání tepelně izolačních trubic. </t>
  </si>
  <si>
    <t>722181812</t>
  </si>
  <si>
    <t>Demontáž plstěných pásů z trub do D 50</t>
  </si>
  <si>
    <t>-1369363835</t>
  </si>
  <si>
    <t xml:space="preserve">Demontáž plstěných pásů z trub  do Ø 50</t>
  </si>
  <si>
    <t xml:space="preserve">Poznámka k souboru cen:_x000d_
1. Cenami lze oceňovat i demontáž plstěných pásů z potrubí odpadního z novodurových trubek části B 01. 2. Množství se určí v m izolovaného potrubí. </t>
  </si>
  <si>
    <t>722190401</t>
  </si>
  <si>
    <t>Vyvedení a upevnění výpustku do DN 25</t>
  </si>
  <si>
    <t>518754006</t>
  </si>
  <si>
    <t xml:space="preserve">Zřízení přípojek na potrubí  vyvedení a upevnění výpustek do DN 25</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</si>
  <si>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</si>
  <si>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722190901</t>
  </si>
  <si>
    <t>Uzavření nebo otevření vodovodního potrubí při opravách</t>
  </si>
  <si>
    <t>-1822849394</t>
  </si>
  <si>
    <t xml:space="preserve">Opravy ostatní  uzavření nebo otevření vodovodního potrubí při opravách včetně vypuštění a napuštění</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</si>
  <si>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</si>
  <si>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722220152</t>
  </si>
  <si>
    <t>Nástěnka závitová plastová PPR PN 20 DN 20 x G 1/2"</t>
  </si>
  <si>
    <t>-1265007926</t>
  </si>
  <si>
    <t>Armatury s jedním závitem plastové (PPR) PN 20 (SDR 6) DN 20 x G 1/2"</t>
  </si>
  <si>
    <t xml:space="preserve">Poznámka k souboru cen:_x000d_
1. Cenami -9101 až -9108 nelze oceňovat montáž nástěnek. 2. V cenách –0111 až -0122 je započteno i vyvedení a upevnění výpustek. </t>
  </si>
  <si>
    <t>722232012</t>
  </si>
  <si>
    <t>Kohout kulový podomítkový G 3/4" PN 16 do 120°C vnitřní závit</t>
  </si>
  <si>
    <t>393228556</t>
  </si>
  <si>
    <t>Armatury se dvěma závity kulové kohouty PN 16 do 120°C podomítkové vnitřní závit G 3/4"</t>
  </si>
  <si>
    <t>722290226</t>
  </si>
  <si>
    <t>Zkouška těsnosti vodovodního potrubí závitového do DN 50</t>
  </si>
  <si>
    <t>-1948217295</t>
  </si>
  <si>
    <t xml:space="preserve">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</si>
  <si>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</si>
  <si>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</si>
  <si>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</si>
  <si>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1373532465</t>
  </si>
  <si>
    <t xml:space="preserve">Zkoušky, proplach a desinfekce vodovodního potrubí  proplach a desinfekce vodovodního potrubí do DN 80</t>
  </si>
  <si>
    <t>998722203</t>
  </si>
  <si>
    <t>Přesun hmot procentní pro vnitřní vodovod v objektech v do 24 m</t>
  </si>
  <si>
    <t>1308727838</t>
  </si>
  <si>
    <t xml:space="preserve">Přesun hmot pro vnitřní vodovod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</si>
  <si>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</si>
  <si>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</si>
  <si>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</si>
  <si>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725210821</t>
  </si>
  <si>
    <t>Demontáž umyvadel bez výtokových armatur</t>
  </si>
  <si>
    <t>soubor</t>
  </si>
  <si>
    <t>242135551</t>
  </si>
  <si>
    <t xml:space="preserve">Demontáž umyvadel  bez výtokových armatur umyvadel</t>
  </si>
  <si>
    <t>725219102</t>
  </si>
  <si>
    <t>Montáž umyvadla připevněného na šrouby do zdiva</t>
  </si>
  <si>
    <t>1813245847</t>
  </si>
  <si>
    <t>Umyvadla montáž umyvadel ostatních typů na šrouby</t>
  </si>
  <si>
    <t xml:space="preserve">Poznámka k souboru cen:_x000d_
1. V cenách -1601 až -9102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 69-3411 až 766 69-3422. 4. V cenách –4112-14, -4141-43, -4151-56, -4161-63, -4211, 21, 31, není započten napájecí zdroj. </t>
  </si>
  <si>
    <t>72521001R</t>
  </si>
  <si>
    <t>Umyvadlo zápustné keramické bez krytu sifonu, 550x410x165, středový otvor pro stojánkovou baterii Jika Cubito</t>
  </si>
  <si>
    <t>sb</t>
  </si>
  <si>
    <t>-1315778221</t>
  </si>
  <si>
    <t>72586002R</t>
  </si>
  <si>
    <t>Montážní sada pro upevnění umyvadla</t>
  </si>
  <si>
    <t>-50885869</t>
  </si>
  <si>
    <t>725819401</t>
  </si>
  <si>
    <t>Montáž ventilů rohových G 1/2" s připojovací trubičkou</t>
  </si>
  <si>
    <t>-170521011</t>
  </si>
  <si>
    <t>Ventily montáž ventilů ostatních typů rohových s připojovací trubičkou G 1/2"</t>
  </si>
  <si>
    <t>72581001R</t>
  </si>
  <si>
    <t>rohový ventil DN15-3/8 s hadičkou se šroubením, nástěnný, krycí rozeta Ø50</t>
  </si>
  <si>
    <t>1557146338</t>
  </si>
  <si>
    <t>725820801</t>
  </si>
  <si>
    <t>Demontáž baterie nástěnné do G 3 / 4</t>
  </si>
  <si>
    <t>-1429437788</t>
  </si>
  <si>
    <t xml:space="preserve">Demontáž baterií  nástěnných do G 3/4</t>
  </si>
  <si>
    <t>725822611</t>
  </si>
  <si>
    <t>Baterie umyvadlová stojánková páková bez výpusti</t>
  </si>
  <si>
    <t>-789835383</t>
  </si>
  <si>
    <t>Baterie umyvadlové stojánkové pákové bez výpusti</t>
  </si>
  <si>
    <t xml:space="preserve">Poznámka k souboru cen:_x000d_
1. V cenách –2654, 56, -9101-9202 není započten napájecí zdroj. </t>
  </si>
  <si>
    <t>"např.Novaservis Metalia"1</t>
  </si>
  <si>
    <t>725850800</t>
  </si>
  <si>
    <t>Demontáž ventilů odpadních</t>
  </si>
  <si>
    <t>821516733</t>
  </si>
  <si>
    <t xml:space="preserve">Demontáž odpadních ventilů  všech připojovacích dimenzí</t>
  </si>
  <si>
    <t>725859102</t>
  </si>
  <si>
    <t>Montáž ventilů odpadních do DN 50 pro zařizovací předměty</t>
  </si>
  <si>
    <t>1042348009</t>
  </si>
  <si>
    <t>Ventily odpadní pro zařizovací předměty montáž ventilů přes 32 do DN 50</t>
  </si>
  <si>
    <t>72585001R</t>
  </si>
  <si>
    <t>Ventil odpadní pro umyvadla s přepadem DN40 + krytka ventilu</t>
  </si>
  <si>
    <t>902659147</t>
  </si>
  <si>
    <t>72586003R</t>
  </si>
  <si>
    <t xml:space="preserve">Flexi tlaková hadicí délky 50cm se šroubením  3/8" </t>
  </si>
  <si>
    <t>-1981977271</t>
  </si>
  <si>
    <t>72586015R</t>
  </si>
  <si>
    <t>Přípl na mont nových zařizovacích předmětů do nové polohy – úprava vývodů</t>
  </si>
  <si>
    <t>139712843</t>
  </si>
  <si>
    <t>72586025R</t>
  </si>
  <si>
    <t>Dvířka 30/30 nerez včetně rámu - montáž+dodávka</t>
  </si>
  <si>
    <t>-1973560440</t>
  </si>
  <si>
    <t>725860811</t>
  </si>
  <si>
    <t>Demontáž uzávěrů zápachu jednoduchých</t>
  </si>
  <si>
    <t>-1642653968</t>
  </si>
  <si>
    <t xml:space="preserve">Demontáž zápachových uzávěrek pro zařizovací předměty  jednoduchých</t>
  </si>
  <si>
    <t>725869101</t>
  </si>
  <si>
    <t>Montáž zápachových uzávěrek umyvadlových do DN 40</t>
  </si>
  <si>
    <t>1889787933</t>
  </si>
  <si>
    <t>Zápachové uzávěrky zařizovacích předmětů montáž zápachových uzávěrek umyvadlových do DN 40</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</si>
  <si>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</si>
  <si>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72586001R</t>
  </si>
  <si>
    <t xml:space="preserve">Umyvadlový sifon z PP HL137 DN40 s čistící vložkou,  (šetřící místo) </t>
  </si>
  <si>
    <t>1753988534</t>
  </si>
  <si>
    <t>998725203</t>
  </si>
  <si>
    <t>Přesun hmot procentní pro zařizovací předměty v objektech v do 24 m</t>
  </si>
  <si>
    <t>-22986799</t>
  </si>
  <si>
    <t xml:space="preserve">Přesun hmot pro zařizovací předměty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</si>
  <si>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</si>
  <si>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767</t>
  </si>
  <si>
    <t>Konstrukce zámečnické</t>
  </si>
  <si>
    <t>767995101R</t>
  </si>
  <si>
    <t>Objímky na potrubí DN15 – 25 s pryž výstelkou, upevň.matice,stopka, vč montáže</t>
  </si>
  <si>
    <t>-1060399841</t>
  </si>
  <si>
    <t>767995102R</t>
  </si>
  <si>
    <t>Objímky na potrubí DN40 – DN50 s pryž výstelkou, upevň.matice,stopka, vč montáže</t>
  </si>
  <si>
    <t>-1258467067</t>
  </si>
  <si>
    <t>998767203</t>
  </si>
  <si>
    <t>Přesun hmot procentní pro zámečnické konstrukce v objektech v do 24 m</t>
  </si>
  <si>
    <t>1010205361</t>
  </si>
  <si>
    <t xml:space="preserve">Přesun hmot pro zámečnické konstrukce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</si>
  <si>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</si>
  <si>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Ostatní</t>
  </si>
  <si>
    <t>95000001R</t>
  </si>
  <si>
    <t>Pomocné stavební práce, drážkování, kotvení, začištění, plentování</t>
  </si>
  <si>
    <t>512</t>
  </si>
  <si>
    <t>1146133389</t>
  </si>
  <si>
    <t>03 - Elektroinstalace</t>
  </si>
  <si>
    <t>Miroslava KLimešová</t>
  </si>
  <si>
    <t xml:space="preserve">    741 - Elektroinstalace - silnoproud</t>
  </si>
  <si>
    <t xml:space="preserve">    741A - Elektroibstalace-materiál</t>
  </si>
  <si>
    <t xml:space="preserve">    741B - Elektroinstalace-ostatní</t>
  </si>
  <si>
    <t>741</t>
  </si>
  <si>
    <t>Elektroinstalace - silnoproud</t>
  </si>
  <si>
    <t>0001</t>
  </si>
  <si>
    <t>F204A-40/0,03; proudový chránič; čtyřpólový; jmenovitý proud: 40 A; citlivost: 30 mA; Typ A – pro střídavý a pulzující stejnosměrný reziduální proud</t>
  </si>
  <si>
    <t>1457351144</t>
  </si>
  <si>
    <t>0002</t>
  </si>
  <si>
    <t>S201M-B16; 1 fázový jistič, jmenovitý proud In: 16 A, vypínací charakteristika: B, vypínací schopnost Icn: 10 kA</t>
  </si>
  <si>
    <t>-1993366703</t>
  </si>
  <si>
    <t>0101</t>
  </si>
  <si>
    <t>"A - Interiérové LED svítidlo, vestavné, modul 600x600, PSV ROMA LED 3410/840 OP, 1 x LEDLine, 24W, 2700lm, Ra85, 4000K</t>
  </si>
  <si>
    <t>1639140959</t>
  </si>
  <si>
    <t>0102</t>
  </si>
  <si>
    <t>"C - Bytové LED lineární svítidlo, MODUS SOL1000S_KO, 1 x LED, 11W, 1250lm, Ra80, 4000K</t>
  </si>
  <si>
    <t>924718310</t>
  </si>
  <si>
    <t>0103</t>
  </si>
  <si>
    <t>"D - Přisazené LED svítidlo, opálový skleněný kryt, průměr 300mm, MODUS BRO_KO300V1, 1 x LED, 14W, 1250lm, Ra80, 4000K</t>
  </si>
  <si>
    <t>-1876750581</t>
  </si>
  <si>
    <t>0201</t>
  </si>
  <si>
    <t>Jednopólový spínač pod omítku, řaz.1, 10A/250V, IP20, jednorámeček</t>
  </si>
  <si>
    <t>-1363753376</t>
  </si>
  <si>
    <t>0202</t>
  </si>
  <si>
    <t>Sériový přepínač pod omítku, řaz.5, 10A/250V, IP20, jednorámeček</t>
  </si>
  <si>
    <t>-1384961414</t>
  </si>
  <si>
    <t>0203</t>
  </si>
  <si>
    <t>Dvojnásobná zásuvka pod omítku, natočená dutinka, 16A/250V, IP20</t>
  </si>
  <si>
    <t>-985672558</t>
  </si>
  <si>
    <t>0204</t>
  </si>
  <si>
    <t>Jednoduchá zásuvka pod omítku, 16A/250V, IP20</t>
  </si>
  <si>
    <t>1925098371</t>
  </si>
  <si>
    <t>0205</t>
  </si>
  <si>
    <t xml:space="preserve">Komunikační zásuvka RJ45  dvojnásobná</t>
  </si>
  <si>
    <t>971065743</t>
  </si>
  <si>
    <t>0206</t>
  </si>
  <si>
    <t>Účastnická zásuvka TV+R+SAT koncová pod omítku</t>
  </si>
  <si>
    <t>-878495069</t>
  </si>
  <si>
    <t>0207</t>
  </si>
  <si>
    <t>Rámeček pro elektroinstalační přístroje, jednonásobný</t>
  </si>
  <si>
    <t>1124765296</t>
  </si>
  <si>
    <t>0208</t>
  </si>
  <si>
    <t>Rámeček pro elektroinstalační přístroje, trojnásobný</t>
  </si>
  <si>
    <t>1736130623</t>
  </si>
  <si>
    <t>0209</t>
  </si>
  <si>
    <t>Rámeček pro elektroinstalační přístroje, pětinásobný</t>
  </si>
  <si>
    <t>108776719</t>
  </si>
  <si>
    <t>0210</t>
  </si>
  <si>
    <t>Krabicová rozvodka + WAGO svorky</t>
  </si>
  <si>
    <t>746750777</t>
  </si>
  <si>
    <t>0211</t>
  </si>
  <si>
    <t>Krabice přístrojová</t>
  </si>
  <si>
    <t>-1585841285</t>
  </si>
  <si>
    <t>0212</t>
  </si>
  <si>
    <t>Trubka ohebná LPE1/2323</t>
  </si>
  <si>
    <t>-1509716714</t>
  </si>
  <si>
    <t>0213</t>
  </si>
  <si>
    <t>Měření na úč.zásuvce všechny kanály</t>
  </si>
  <si>
    <t>-1533637352</t>
  </si>
  <si>
    <t>0301</t>
  </si>
  <si>
    <t>Kabel CYKY-J 3x2,5</t>
  </si>
  <si>
    <t>-1892861120</t>
  </si>
  <si>
    <t>0302</t>
  </si>
  <si>
    <t>Kabel CYKY-J 3x1,5</t>
  </si>
  <si>
    <t>361656670</t>
  </si>
  <si>
    <t>0303</t>
  </si>
  <si>
    <t>Kabel vnitřní UTP Cat.5e</t>
  </si>
  <si>
    <t>552100735</t>
  </si>
  <si>
    <t>0304</t>
  </si>
  <si>
    <t>Kabel TV koax 75 Ohm</t>
  </si>
  <si>
    <t>-162547971</t>
  </si>
  <si>
    <t>0305</t>
  </si>
  <si>
    <t>Spojka na koax kabel</t>
  </si>
  <si>
    <t>41056817</t>
  </si>
  <si>
    <t>0306</t>
  </si>
  <si>
    <t>Vypáskování kabelů, měření (SK)</t>
  </si>
  <si>
    <t>1910682538</t>
  </si>
  <si>
    <t>0307</t>
  </si>
  <si>
    <t>ukončení vodičů v rozváděči nebo na přístroji do 2,5 mm2</t>
  </si>
  <si>
    <t>194010881</t>
  </si>
  <si>
    <t>741A</t>
  </si>
  <si>
    <t>Elektroibstalace-materiál</t>
  </si>
  <si>
    <t>0001.1</t>
  </si>
  <si>
    <t>1495639891</t>
  </si>
  <si>
    <t>0002.1</t>
  </si>
  <si>
    <t>1493778664</t>
  </si>
  <si>
    <t>0101.1</t>
  </si>
  <si>
    <t>"A - Interiérové LED svítidlo, vestavné, modul 600x600, TREVOS PSV ROMA LED 3410/840 OP, 1 x LEDLine, 24W, 2700lm, Ra85, 4000K</t>
  </si>
  <si>
    <t>1056968012</t>
  </si>
  <si>
    <t>0102.1</t>
  </si>
  <si>
    <t>-1382521518</t>
  </si>
  <si>
    <t>0103.1</t>
  </si>
  <si>
    <t>-687191998</t>
  </si>
  <si>
    <t>0201.1</t>
  </si>
  <si>
    <t>1393135578</t>
  </si>
  <si>
    <t>0202.1</t>
  </si>
  <si>
    <t>1440497482</t>
  </si>
  <si>
    <t>0203.1</t>
  </si>
  <si>
    <t>-599976875</t>
  </si>
  <si>
    <t>0204.1</t>
  </si>
  <si>
    <t>-1126581</t>
  </si>
  <si>
    <t>0205.1</t>
  </si>
  <si>
    <t>-2054892529</t>
  </si>
  <si>
    <t>0206.1</t>
  </si>
  <si>
    <t>-1864300174</t>
  </si>
  <si>
    <t>0207.1</t>
  </si>
  <si>
    <t>1938054991</t>
  </si>
  <si>
    <t>0208.1</t>
  </si>
  <si>
    <t>1473485661</t>
  </si>
  <si>
    <t>0209.1</t>
  </si>
  <si>
    <t>1336086574</t>
  </si>
  <si>
    <t>0210.1</t>
  </si>
  <si>
    <t>-2072674962</t>
  </si>
  <si>
    <t>0211.1</t>
  </si>
  <si>
    <t>-915636367</t>
  </si>
  <si>
    <t>0212.1</t>
  </si>
  <si>
    <t>-2055086793</t>
  </si>
  <si>
    <t>0213.1</t>
  </si>
  <si>
    <t>-7439772</t>
  </si>
  <si>
    <t>0301.1</t>
  </si>
  <si>
    <t>85197186</t>
  </si>
  <si>
    <t>0302.1</t>
  </si>
  <si>
    <t>-1473933894</t>
  </si>
  <si>
    <t>0303.1</t>
  </si>
  <si>
    <t>-416193060</t>
  </si>
  <si>
    <t>0304.1</t>
  </si>
  <si>
    <t>-341727358</t>
  </si>
  <si>
    <t>0305.1</t>
  </si>
  <si>
    <t>374840411</t>
  </si>
  <si>
    <t>0306.1</t>
  </si>
  <si>
    <t>-469678157</t>
  </si>
  <si>
    <t>0307.1</t>
  </si>
  <si>
    <t>-430191877</t>
  </si>
  <si>
    <t>741B</t>
  </si>
  <si>
    <t>Elektroinstalace-ostatní</t>
  </si>
  <si>
    <t>001</t>
  </si>
  <si>
    <t>Demontáže</t>
  </si>
  <si>
    <t>hod</t>
  </si>
  <si>
    <t>-354479635</t>
  </si>
  <si>
    <t>002</t>
  </si>
  <si>
    <t>Výchozí revize</t>
  </si>
  <si>
    <t>-1716894484</t>
  </si>
  <si>
    <t>003</t>
  </si>
  <si>
    <t>Stavební přípomoce pro elektro</t>
  </si>
  <si>
    <t>-1631147553</t>
  </si>
  <si>
    <t>004</t>
  </si>
  <si>
    <t>Doprava - 3,6% z mat.</t>
  </si>
  <si>
    <t>212626110</t>
  </si>
  <si>
    <t>005</t>
  </si>
  <si>
    <t>Přesun - 4,0% z mat.</t>
  </si>
  <si>
    <t>2058575238</t>
  </si>
  <si>
    <t>006</t>
  </si>
  <si>
    <t>PPV - 6% z mat.+mont</t>
  </si>
  <si>
    <t>-1078081408</t>
  </si>
  <si>
    <t>04 - Vybavení nábytkem</t>
  </si>
  <si>
    <t>O01 - Ostatní</t>
  </si>
  <si>
    <t>O01</t>
  </si>
  <si>
    <t>76666001R</t>
  </si>
  <si>
    <t>"ozn.N01"policová skříň 800x400x2100</t>
  </si>
  <si>
    <t>262144</t>
  </si>
  <si>
    <t>618110798</t>
  </si>
  <si>
    <t>76666008R</t>
  </si>
  <si>
    <t xml:space="preserve">"ozn.N02"Pracovní stůl   1500x800x750</t>
  </si>
  <si>
    <t>-1485521555</t>
  </si>
  <si>
    <t>76666009R</t>
  </si>
  <si>
    <t>"ozn.N03"Mobilní podstolový kontejner 430x600x640</t>
  </si>
  <si>
    <t>-1123807455</t>
  </si>
  <si>
    <t>76666013R</t>
  </si>
  <si>
    <t>"ozn.N04"Konferenční stolek 800x800x450</t>
  </si>
  <si>
    <t>-210328941</t>
  </si>
  <si>
    <t>76666010R</t>
  </si>
  <si>
    <t>"ozn.N05"Kancelářská židle kolečková 600x600x1000-1210 mm</t>
  </si>
  <si>
    <t>-2054888076</t>
  </si>
  <si>
    <t>76666011R</t>
  </si>
  <si>
    <t>"ozn.N06"Pohovka čalouněná 3 místrná,rozkládací s úložným prostorem</t>
  </si>
  <si>
    <t>617410440</t>
  </si>
  <si>
    <t>76666012R</t>
  </si>
  <si>
    <t>"ozn.N07"Čalouněné křeslo</t>
  </si>
  <si>
    <t>854548381</t>
  </si>
  <si>
    <t>76666021R</t>
  </si>
  <si>
    <t>Doprava</t>
  </si>
  <si>
    <t>-1541080890</t>
  </si>
  <si>
    <t>HZS2122</t>
  </si>
  <si>
    <t>Montáž a usazení vybavení interiéru</t>
  </si>
  <si>
    <t>CS ÚRS 2017 01</t>
  </si>
  <si>
    <t>-557973282</t>
  </si>
  <si>
    <t>05 - Ostatní a vedlejší náklady</t>
  </si>
  <si>
    <t>VRN - Vedlejší rozpočtové náklady</t>
  </si>
  <si>
    <t xml:space="preserve">    VRN1 - Průzkumné, geodetické a projektové práce</t>
  </si>
  <si>
    <t>VRN</t>
  </si>
  <si>
    <t>Vedlejší rozpočtové náklady</t>
  </si>
  <si>
    <t>VRN1</t>
  </si>
  <si>
    <t>Průzkumné, geodetické a projektové práce</t>
  </si>
  <si>
    <t>033103000</t>
  </si>
  <si>
    <t>Připojení energií</t>
  </si>
  <si>
    <t>Kč</t>
  </si>
  <si>
    <t>1024</t>
  </si>
  <si>
    <t>732157196</t>
  </si>
  <si>
    <t>033203000</t>
  </si>
  <si>
    <t>Energie pro zařízení staveniště</t>
  </si>
  <si>
    <t>-1290437939</t>
  </si>
  <si>
    <t>071002000</t>
  </si>
  <si>
    <t>Provoz investora, třetích osob</t>
  </si>
  <si>
    <t>-302012283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</si>
</sst>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31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0"/>
    </row>
    <row r="29" s="3" customFormat="1" ht="14.4" customHeight="1">
      <c r="A29" s="3"/>
      <c r="B29" s="45"/>
      <c r="C29" s="46"/>
      <c r="D29" s="31" t="s">
        <v>41</v>
      </c>
      <c r="E29" s="46"/>
      <c r="F29" s="31" t="s">
        <v>42</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43</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44</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45</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46</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47</v>
      </c>
      <c r="E35" s="53"/>
      <c r="F35" s="53"/>
      <c r="G35" s="53"/>
      <c r="H35" s="53"/>
      <c r="I35" s="53"/>
      <c r="J35" s="53"/>
      <c r="K35" s="53"/>
      <c r="L35" s="53"/>
      <c r="M35" s="53"/>
      <c r="N35" s="53"/>
      <c r="O35" s="53"/>
      <c r="P35" s="53"/>
      <c r="Q35" s="53"/>
      <c r="R35" s="53"/>
      <c r="S35" s="53"/>
      <c r="T35" s="54" t="s">
        <v>48</v>
      </c>
      <c r="U35" s="53"/>
      <c r="V35" s="53"/>
      <c r="W35" s="53"/>
      <c r="X35" s="55" t="s">
        <v>49</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50</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51</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52</v>
      </c>
      <c r="E60" s="41"/>
      <c r="F60" s="41"/>
      <c r="G60" s="41"/>
      <c r="H60" s="41"/>
      <c r="I60" s="41"/>
      <c r="J60" s="41"/>
      <c r="K60" s="41"/>
      <c r="L60" s="41"/>
      <c r="M60" s="41"/>
      <c r="N60" s="41"/>
      <c r="O60" s="41"/>
      <c r="P60" s="41"/>
      <c r="Q60" s="41"/>
      <c r="R60" s="41"/>
      <c r="S60" s="41"/>
      <c r="T60" s="41"/>
      <c r="U60" s="41"/>
      <c r="V60" s="63" t="s">
        <v>53</v>
      </c>
      <c r="W60" s="41"/>
      <c r="X60" s="41"/>
      <c r="Y60" s="41"/>
      <c r="Z60" s="41"/>
      <c r="AA60" s="41"/>
      <c r="AB60" s="41"/>
      <c r="AC60" s="41"/>
      <c r="AD60" s="41"/>
      <c r="AE60" s="41"/>
      <c r="AF60" s="41"/>
      <c r="AG60" s="41"/>
      <c r="AH60" s="63" t="s">
        <v>52</v>
      </c>
      <c r="AI60" s="41"/>
      <c r="AJ60" s="41"/>
      <c r="AK60" s="41"/>
      <c r="AL60" s="41"/>
      <c r="AM60" s="63" t="s">
        <v>53</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54</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55</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52</v>
      </c>
      <c r="E75" s="41"/>
      <c r="F75" s="41"/>
      <c r="G75" s="41"/>
      <c r="H75" s="41"/>
      <c r="I75" s="41"/>
      <c r="J75" s="41"/>
      <c r="K75" s="41"/>
      <c r="L75" s="41"/>
      <c r="M75" s="41"/>
      <c r="N75" s="41"/>
      <c r="O75" s="41"/>
      <c r="P75" s="41"/>
      <c r="Q75" s="41"/>
      <c r="R75" s="41"/>
      <c r="S75" s="41"/>
      <c r="T75" s="41"/>
      <c r="U75" s="41"/>
      <c r="V75" s="63" t="s">
        <v>53</v>
      </c>
      <c r="W75" s="41"/>
      <c r="X75" s="41"/>
      <c r="Y75" s="41"/>
      <c r="Z75" s="41"/>
      <c r="AA75" s="41"/>
      <c r="AB75" s="41"/>
      <c r="AC75" s="41"/>
      <c r="AD75" s="41"/>
      <c r="AE75" s="41"/>
      <c r="AF75" s="41"/>
      <c r="AG75" s="41"/>
      <c r="AH75" s="63" t="s">
        <v>52</v>
      </c>
      <c r="AI75" s="41"/>
      <c r="AJ75" s="41"/>
      <c r="AK75" s="41"/>
      <c r="AL75" s="41"/>
      <c r="AM75" s="63" t="s">
        <v>53</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56</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200907</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KKN a.s.-Pavilon B-5.np.stavební úpravy pokoje primáře urologie</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Karlovy Vary</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11. 9. 2020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KKN a.s.nem Karlovy Vary,Karlovy Vary</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Jan Sobotka</v>
      </c>
      <c r="AN89" s="70"/>
      <c r="AO89" s="70"/>
      <c r="AP89" s="70"/>
      <c r="AQ89" s="39"/>
      <c r="AR89" s="43"/>
      <c r="AS89" s="80" t="s">
        <v>57</v>
      </c>
      <c r="AT89" s="81"/>
      <c r="AU89" s="82"/>
      <c r="AV89" s="82"/>
      <c r="AW89" s="82"/>
      <c r="AX89" s="82"/>
      <c r="AY89" s="82"/>
      <c r="AZ89" s="82"/>
      <c r="BA89" s="82"/>
      <c r="BB89" s="82"/>
      <c r="BC89" s="82"/>
      <c r="BD89" s="83"/>
      <c r="BE89" s="37"/>
    </row>
    <row r="90" s="2" customFormat="1" ht="25.6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Ing.Jana Handšuhová Smutná</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58</v>
      </c>
      <c r="D92" s="93"/>
      <c r="E92" s="93"/>
      <c r="F92" s="93"/>
      <c r="G92" s="93"/>
      <c r="H92" s="94"/>
      <c r="I92" s="95" t="s">
        <v>59</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60</v>
      </c>
      <c r="AH92" s="93"/>
      <c r="AI92" s="93"/>
      <c r="AJ92" s="93"/>
      <c r="AK92" s="93"/>
      <c r="AL92" s="93"/>
      <c r="AM92" s="93"/>
      <c r="AN92" s="95" t="s">
        <v>61</v>
      </c>
      <c r="AO92" s="93"/>
      <c r="AP92" s="97"/>
      <c r="AQ92" s="98" t="s">
        <v>62</v>
      </c>
      <c r="AR92" s="43"/>
      <c r="AS92" s="99" t="s">
        <v>63</v>
      </c>
      <c r="AT92" s="100" t="s">
        <v>64</v>
      </c>
      <c r="AU92" s="100" t="s">
        <v>65</v>
      </c>
      <c r="AV92" s="100" t="s">
        <v>66</v>
      </c>
      <c r="AW92" s="100" t="s">
        <v>67</v>
      </c>
      <c r="AX92" s="100" t="s">
        <v>68</v>
      </c>
      <c r="AY92" s="100" t="s">
        <v>69</v>
      </c>
      <c r="AZ92" s="100" t="s">
        <v>70</v>
      </c>
      <c r="BA92" s="100" t="s">
        <v>71</v>
      </c>
      <c r="BB92" s="100" t="s">
        <v>72</v>
      </c>
      <c r="BC92" s="100" t="s">
        <v>73</v>
      </c>
      <c r="BD92" s="101" t="s">
        <v>74</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75</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ROUND(SUM(AG95:AG99),2)</f>
        <v>0</v>
      </c>
      <c r="AH94" s="108"/>
      <c r="AI94" s="108"/>
      <c r="AJ94" s="108"/>
      <c r="AK94" s="108"/>
      <c r="AL94" s="108"/>
      <c r="AM94" s="108"/>
      <c r="AN94" s="109">
        <f>SUM(AG94,AT94)</f>
        <v>0</v>
      </c>
      <c r="AO94" s="109"/>
      <c r="AP94" s="109"/>
      <c r="AQ94" s="110" t="s">
        <v>1</v>
      </c>
      <c r="AR94" s="111"/>
      <c r="AS94" s="112">
        <f>ROUND(SUM(AS95:AS99),2)</f>
        <v>0</v>
      </c>
      <c r="AT94" s="113">
        <f>ROUND(SUM(AV94:AW94),2)</f>
        <v>0</v>
      </c>
      <c r="AU94" s="114">
        <f>ROUND(SUM(AU95:AU99),5)</f>
        <v>0</v>
      </c>
      <c r="AV94" s="113">
        <f>ROUND(AZ94*L29,2)</f>
        <v>0</v>
      </c>
      <c r="AW94" s="113">
        <f>ROUND(BA94*L30,2)</f>
        <v>0</v>
      </c>
      <c r="AX94" s="113">
        <f>ROUND(BB94*L29,2)</f>
        <v>0</v>
      </c>
      <c r="AY94" s="113">
        <f>ROUND(BC94*L30,2)</f>
        <v>0</v>
      </c>
      <c r="AZ94" s="113">
        <f>ROUND(SUM(AZ95:AZ99),2)</f>
        <v>0</v>
      </c>
      <c r="BA94" s="113">
        <f>ROUND(SUM(BA95:BA99),2)</f>
        <v>0</v>
      </c>
      <c r="BB94" s="113">
        <f>ROUND(SUM(BB95:BB99),2)</f>
        <v>0</v>
      </c>
      <c r="BC94" s="113">
        <f>ROUND(SUM(BC95:BC99),2)</f>
        <v>0</v>
      </c>
      <c r="BD94" s="115">
        <f>ROUND(SUM(BD95:BD99),2)</f>
        <v>0</v>
      </c>
      <c r="BE94" s="6"/>
      <c r="BS94" s="116" t="s">
        <v>76</v>
      </c>
      <c r="BT94" s="116" t="s">
        <v>77</v>
      </c>
      <c r="BU94" s="117" t="s">
        <v>78</v>
      </c>
      <c r="BV94" s="116" t="s">
        <v>79</v>
      </c>
      <c r="BW94" s="116" t="s">
        <v>5</v>
      </c>
      <c r="BX94" s="116" t="s">
        <v>80</v>
      </c>
      <c r="CL94" s="116" t="s">
        <v>1</v>
      </c>
    </row>
    <row r="95" s="7" customFormat="1" ht="16.5" customHeight="1">
      <c r="A95" s="118" t="s">
        <v>81</v>
      </c>
      <c r="B95" s="119"/>
      <c r="C95" s="120"/>
      <c r="D95" s="121" t="s">
        <v>82</v>
      </c>
      <c r="E95" s="121"/>
      <c r="F95" s="121"/>
      <c r="G95" s="121"/>
      <c r="H95" s="121"/>
      <c r="I95" s="122"/>
      <c r="J95" s="121" t="s">
        <v>83</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'01 - Stavební úpravy'!J30</f>
        <v>0</v>
      </c>
      <c r="AH95" s="122"/>
      <c r="AI95" s="122"/>
      <c r="AJ95" s="122"/>
      <c r="AK95" s="122"/>
      <c r="AL95" s="122"/>
      <c r="AM95" s="122"/>
      <c r="AN95" s="123">
        <f>SUM(AG95,AT95)</f>
        <v>0</v>
      </c>
      <c r="AO95" s="122"/>
      <c r="AP95" s="122"/>
      <c r="AQ95" s="124" t="s">
        <v>84</v>
      </c>
      <c r="AR95" s="125"/>
      <c r="AS95" s="126">
        <v>0</v>
      </c>
      <c r="AT95" s="127">
        <f>ROUND(SUM(AV95:AW95),2)</f>
        <v>0</v>
      </c>
      <c r="AU95" s="128">
        <f>'01 - Stavební úpravy'!P130</f>
        <v>0</v>
      </c>
      <c r="AV95" s="127">
        <f>'01 - Stavební úpravy'!J33</f>
        <v>0</v>
      </c>
      <c r="AW95" s="127">
        <f>'01 - Stavební úpravy'!J34</f>
        <v>0</v>
      </c>
      <c r="AX95" s="127">
        <f>'01 - Stavební úpravy'!J35</f>
        <v>0</v>
      </c>
      <c r="AY95" s="127">
        <f>'01 - Stavební úpravy'!J36</f>
        <v>0</v>
      </c>
      <c r="AZ95" s="127">
        <f>'01 - Stavební úpravy'!F33</f>
        <v>0</v>
      </c>
      <c r="BA95" s="127">
        <f>'01 - Stavební úpravy'!F34</f>
        <v>0</v>
      </c>
      <c r="BB95" s="127">
        <f>'01 - Stavební úpravy'!F35</f>
        <v>0</v>
      </c>
      <c r="BC95" s="127">
        <f>'01 - Stavební úpravy'!F36</f>
        <v>0</v>
      </c>
      <c r="BD95" s="129">
        <f>'01 - Stavební úpravy'!F37</f>
        <v>0</v>
      </c>
      <c r="BE95" s="7"/>
      <c r="BT95" s="130" t="s">
        <v>85</v>
      </c>
      <c r="BV95" s="130" t="s">
        <v>79</v>
      </c>
      <c r="BW95" s="130" t="s">
        <v>86</v>
      </c>
      <c r="BX95" s="130" t="s">
        <v>5</v>
      </c>
      <c r="CL95" s="130" t="s">
        <v>1</v>
      </c>
      <c r="CM95" s="130" t="s">
        <v>87</v>
      </c>
    </row>
    <row r="96" s="7" customFormat="1" ht="16.5" customHeight="1">
      <c r="A96" s="118" t="s">
        <v>81</v>
      </c>
      <c r="B96" s="119"/>
      <c r="C96" s="120"/>
      <c r="D96" s="121" t="s">
        <v>88</v>
      </c>
      <c r="E96" s="121"/>
      <c r="F96" s="121"/>
      <c r="G96" s="121"/>
      <c r="H96" s="121"/>
      <c r="I96" s="122"/>
      <c r="J96" s="121" t="s">
        <v>89</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'02 - Zdravotní instalace'!J30</f>
        <v>0</v>
      </c>
      <c r="AH96" s="122"/>
      <c r="AI96" s="122"/>
      <c r="AJ96" s="122"/>
      <c r="AK96" s="122"/>
      <c r="AL96" s="122"/>
      <c r="AM96" s="122"/>
      <c r="AN96" s="123">
        <f>SUM(AG96,AT96)</f>
        <v>0</v>
      </c>
      <c r="AO96" s="122"/>
      <c r="AP96" s="122"/>
      <c r="AQ96" s="124" t="s">
        <v>84</v>
      </c>
      <c r="AR96" s="125"/>
      <c r="AS96" s="126">
        <v>0</v>
      </c>
      <c r="AT96" s="127">
        <f>ROUND(SUM(AV96:AW96),2)</f>
        <v>0</v>
      </c>
      <c r="AU96" s="128">
        <f>'02 - Zdravotní instalace'!P122</f>
        <v>0</v>
      </c>
      <c r="AV96" s="127">
        <f>'02 - Zdravotní instalace'!J33</f>
        <v>0</v>
      </c>
      <c r="AW96" s="127">
        <f>'02 - Zdravotní instalace'!J34</f>
        <v>0</v>
      </c>
      <c r="AX96" s="127">
        <f>'02 - Zdravotní instalace'!J35</f>
        <v>0</v>
      </c>
      <c r="AY96" s="127">
        <f>'02 - Zdravotní instalace'!J36</f>
        <v>0</v>
      </c>
      <c r="AZ96" s="127">
        <f>'02 - Zdravotní instalace'!F33</f>
        <v>0</v>
      </c>
      <c r="BA96" s="127">
        <f>'02 - Zdravotní instalace'!F34</f>
        <v>0</v>
      </c>
      <c r="BB96" s="127">
        <f>'02 - Zdravotní instalace'!F35</f>
        <v>0</v>
      </c>
      <c r="BC96" s="127">
        <f>'02 - Zdravotní instalace'!F36</f>
        <v>0</v>
      </c>
      <c r="BD96" s="129">
        <f>'02 - Zdravotní instalace'!F37</f>
        <v>0</v>
      </c>
      <c r="BE96" s="7"/>
      <c r="BT96" s="130" t="s">
        <v>85</v>
      </c>
      <c r="BV96" s="130" t="s">
        <v>79</v>
      </c>
      <c r="BW96" s="130" t="s">
        <v>90</v>
      </c>
      <c r="BX96" s="130" t="s">
        <v>5</v>
      </c>
      <c r="CL96" s="130" t="s">
        <v>1</v>
      </c>
      <c r="CM96" s="130" t="s">
        <v>87</v>
      </c>
    </row>
    <row r="97" s="7" customFormat="1" ht="16.5" customHeight="1">
      <c r="A97" s="118" t="s">
        <v>81</v>
      </c>
      <c r="B97" s="119"/>
      <c r="C97" s="120"/>
      <c r="D97" s="121" t="s">
        <v>91</v>
      </c>
      <c r="E97" s="121"/>
      <c r="F97" s="121"/>
      <c r="G97" s="121"/>
      <c r="H97" s="121"/>
      <c r="I97" s="122"/>
      <c r="J97" s="121" t="s">
        <v>92</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'03 - Elektroinstalace'!J30</f>
        <v>0</v>
      </c>
      <c r="AH97" s="122"/>
      <c r="AI97" s="122"/>
      <c r="AJ97" s="122"/>
      <c r="AK97" s="122"/>
      <c r="AL97" s="122"/>
      <c r="AM97" s="122"/>
      <c r="AN97" s="123">
        <f>SUM(AG97,AT97)</f>
        <v>0</v>
      </c>
      <c r="AO97" s="122"/>
      <c r="AP97" s="122"/>
      <c r="AQ97" s="124" t="s">
        <v>84</v>
      </c>
      <c r="AR97" s="125"/>
      <c r="AS97" s="126">
        <v>0</v>
      </c>
      <c r="AT97" s="127">
        <f>ROUND(SUM(AV97:AW97),2)</f>
        <v>0</v>
      </c>
      <c r="AU97" s="128">
        <f>'03 - Elektroinstalace'!P120</f>
        <v>0</v>
      </c>
      <c r="AV97" s="127">
        <f>'03 - Elektroinstalace'!J33</f>
        <v>0</v>
      </c>
      <c r="AW97" s="127">
        <f>'03 - Elektroinstalace'!J34</f>
        <v>0</v>
      </c>
      <c r="AX97" s="127">
        <f>'03 - Elektroinstalace'!J35</f>
        <v>0</v>
      </c>
      <c r="AY97" s="127">
        <f>'03 - Elektroinstalace'!J36</f>
        <v>0</v>
      </c>
      <c r="AZ97" s="127">
        <f>'03 - Elektroinstalace'!F33</f>
        <v>0</v>
      </c>
      <c r="BA97" s="127">
        <f>'03 - Elektroinstalace'!F34</f>
        <v>0</v>
      </c>
      <c r="BB97" s="127">
        <f>'03 - Elektroinstalace'!F35</f>
        <v>0</v>
      </c>
      <c r="BC97" s="127">
        <f>'03 - Elektroinstalace'!F36</f>
        <v>0</v>
      </c>
      <c r="BD97" s="129">
        <f>'03 - Elektroinstalace'!F37</f>
        <v>0</v>
      </c>
      <c r="BE97" s="7"/>
      <c r="BT97" s="130" t="s">
        <v>85</v>
      </c>
      <c r="BV97" s="130" t="s">
        <v>79</v>
      </c>
      <c r="BW97" s="130" t="s">
        <v>93</v>
      </c>
      <c r="BX97" s="130" t="s">
        <v>5</v>
      </c>
      <c r="CL97" s="130" t="s">
        <v>1</v>
      </c>
      <c r="CM97" s="130" t="s">
        <v>87</v>
      </c>
    </row>
    <row r="98" s="7" customFormat="1" ht="16.5" customHeight="1">
      <c r="A98" s="118" t="s">
        <v>81</v>
      </c>
      <c r="B98" s="119"/>
      <c r="C98" s="120"/>
      <c r="D98" s="121" t="s">
        <v>94</v>
      </c>
      <c r="E98" s="121"/>
      <c r="F98" s="121"/>
      <c r="G98" s="121"/>
      <c r="H98" s="121"/>
      <c r="I98" s="122"/>
      <c r="J98" s="121" t="s">
        <v>95</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'04 - Vybavení nábytkem'!J30</f>
        <v>0</v>
      </c>
      <c r="AH98" s="122"/>
      <c r="AI98" s="122"/>
      <c r="AJ98" s="122"/>
      <c r="AK98" s="122"/>
      <c r="AL98" s="122"/>
      <c r="AM98" s="122"/>
      <c r="AN98" s="123">
        <f>SUM(AG98,AT98)</f>
        <v>0</v>
      </c>
      <c r="AO98" s="122"/>
      <c r="AP98" s="122"/>
      <c r="AQ98" s="124" t="s">
        <v>96</v>
      </c>
      <c r="AR98" s="125"/>
      <c r="AS98" s="126">
        <v>0</v>
      </c>
      <c r="AT98" s="127">
        <f>ROUND(SUM(AV98:AW98),2)</f>
        <v>0</v>
      </c>
      <c r="AU98" s="128">
        <f>'04 - Vybavení nábytkem'!P117</f>
        <v>0</v>
      </c>
      <c r="AV98" s="127">
        <f>'04 - Vybavení nábytkem'!J33</f>
        <v>0</v>
      </c>
      <c r="AW98" s="127">
        <f>'04 - Vybavení nábytkem'!J34</f>
        <v>0</v>
      </c>
      <c r="AX98" s="127">
        <f>'04 - Vybavení nábytkem'!J35</f>
        <v>0</v>
      </c>
      <c r="AY98" s="127">
        <f>'04 - Vybavení nábytkem'!J36</f>
        <v>0</v>
      </c>
      <c r="AZ98" s="127">
        <f>'04 - Vybavení nábytkem'!F33</f>
        <v>0</v>
      </c>
      <c r="BA98" s="127">
        <f>'04 - Vybavení nábytkem'!F34</f>
        <v>0</v>
      </c>
      <c r="BB98" s="127">
        <f>'04 - Vybavení nábytkem'!F35</f>
        <v>0</v>
      </c>
      <c r="BC98" s="127">
        <f>'04 - Vybavení nábytkem'!F36</f>
        <v>0</v>
      </c>
      <c r="BD98" s="129">
        <f>'04 - Vybavení nábytkem'!F37</f>
        <v>0</v>
      </c>
      <c r="BE98" s="7"/>
      <c r="BT98" s="130" t="s">
        <v>85</v>
      </c>
      <c r="BV98" s="130" t="s">
        <v>79</v>
      </c>
      <c r="BW98" s="130" t="s">
        <v>97</v>
      </c>
      <c r="BX98" s="130" t="s">
        <v>5</v>
      </c>
      <c r="CL98" s="130" t="s">
        <v>1</v>
      </c>
      <c r="CM98" s="130" t="s">
        <v>87</v>
      </c>
    </row>
    <row r="99" s="7" customFormat="1" ht="16.5" customHeight="1">
      <c r="A99" s="118" t="s">
        <v>81</v>
      </c>
      <c r="B99" s="119"/>
      <c r="C99" s="120"/>
      <c r="D99" s="121" t="s">
        <v>98</v>
      </c>
      <c r="E99" s="121"/>
      <c r="F99" s="121"/>
      <c r="G99" s="121"/>
      <c r="H99" s="121"/>
      <c r="I99" s="122"/>
      <c r="J99" s="121" t="s">
        <v>99</v>
      </c>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3">
        <f>'05 - Ostatní a vedlejší n...'!J30</f>
        <v>0</v>
      </c>
      <c r="AH99" s="122"/>
      <c r="AI99" s="122"/>
      <c r="AJ99" s="122"/>
      <c r="AK99" s="122"/>
      <c r="AL99" s="122"/>
      <c r="AM99" s="122"/>
      <c r="AN99" s="123">
        <f>SUM(AG99,AT99)</f>
        <v>0</v>
      </c>
      <c r="AO99" s="122"/>
      <c r="AP99" s="122"/>
      <c r="AQ99" s="124" t="s">
        <v>100</v>
      </c>
      <c r="AR99" s="125"/>
      <c r="AS99" s="131">
        <v>0</v>
      </c>
      <c r="AT99" s="132">
        <f>ROUND(SUM(AV99:AW99),2)</f>
        <v>0</v>
      </c>
      <c r="AU99" s="133">
        <f>'05 - Ostatní a vedlejší n...'!P118</f>
        <v>0</v>
      </c>
      <c r="AV99" s="132">
        <f>'05 - Ostatní a vedlejší n...'!J33</f>
        <v>0</v>
      </c>
      <c r="AW99" s="132">
        <f>'05 - Ostatní a vedlejší n...'!J34</f>
        <v>0</v>
      </c>
      <c r="AX99" s="132">
        <f>'05 - Ostatní a vedlejší n...'!J35</f>
        <v>0</v>
      </c>
      <c r="AY99" s="132">
        <f>'05 - Ostatní a vedlejší n...'!J36</f>
        <v>0</v>
      </c>
      <c r="AZ99" s="132">
        <f>'05 - Ostatní a vedlejší n...'!F33</f>
        <v>0</v>
      </c>
      <c r="BA99" s="132">
        <f>'05 - Ostatní a vedlejší n...'!F34</f>
        <v>0</v>
      </c>
      <c r="BB99" s="132">
        <f>'05 - Ostatní a vedlejší n...'!F35</f>
        <v>0</v>
      </c>
      <c r="BC99" s="132">
        <f>'05 - Ostatní a vedlejší n...'!F36</f>
        <v>0</v>
      </c>
      <c r="BD99" s="134">
        <f>'05 - Ostatní a vedlejší n...'!F37</f>
        <v>0</v>
      </c>
      <c r="BE99" s="7"/>
      <c r="BT99" s="130" t="s">
        <v>85</v>
      </c>
      <c r="BV99" s="130" t="s">
        <v>79</v>
      </c>
      <c r="BW99" s="130" t="s">
        <v>101</v>
      </c>
      <c r="BX99" s="130" t="s">
        <v>5</v>
      </c>
      <c r="CL99" s="130" t="s">
        <v>1</v>
      </c>
      <c r="CM99" s="130" t="s">
        <v>87</v>
      </c>
    </row>
    <row r="100" s="2" customFormat="1" ht="30" customHeight="1">
      <c r="A100" s="37"/>
      <c r="B100" s="38"/>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43"/>
      <c r="AS100" s="37"/>
      <c r="AT100" s="37"/>
      <c r="AU100" s="37"/>
      <c r="AV100" s="37"/>
      <c r="AW100" s="37"/>
      <c r="AX100" s="37"/>
      <c r="AY100" s="37"/>
      <c r="AZ100" s="37"/>
      <c r="BA100" s="37"/>
      <c r="BB100" s="37"/>
      <c r="BC100" s="37"/>
      <c r="BD100" s="37"/>
      <c r="BE100" s="37"/>
    </row>
    <row r="101" s="2" customFormat="1" ht="6.96" customHeight="1">
      <c r="A101" s="37"/>
      <c r="B101" s="65"/>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43"/>
      <c r="AS101" s="37"/>
      <c r="AT101" s="37"/>
      <c r="AU101" s="37"/>
      <c r="AV101" s="37"/>
      <c r="AW101" s="37"/>
      <c r="AX101" s="37"/>
      <c r="AY101" s="37"/>
      <c r="AZ101" s="37"/>
      <c r="BA101" s="37"/>
      <c r="BB101" s="37"/>
      <c r="BC101" s="37"/>
      <c r="BD101" s="37"/>
      <c r="BE101" s="37"/>
    </row>
  </sheetData>
  <sheetProtection sheet="1" formatColumns="0" formatRows="0" objects="1" scenarios="1" spinCount="100000" saltValue="CFyXZXuStrZl9OVDdzVOsdnSvPr9dSKO6ECsx2w5uNom40TLO5cgRctCnX/9YI2OOXqNuKAs50zR8nLML7GbMw==" hashValue="nWEsY8acy7INbf/WtimxrAhVF+APCKND/fUpfn3/l266xi+dji78b9dFFHPe4Ccw11TAiPix05IENHW9sHAm2g=="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Stavební úpravy'!C2" display="/"/>
    <hyperlink ref="A96" location="'02 - Zdravotní instalace'!C2" display="/"/>
    <hyperlink ref="A97" location="'03 - Elektroinstalace'!C2" display="/"/>
    <hyperlink ref="A98" location="'04 - Vybavení nábytkem'!C2" display="/"/>
    <hyperlink ref="A99" location="'05 - Ostatní a vedlejší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35"/>
      <c r="C3" s="136"/>
      <c r="D3" s="136"/>
      <c r="E3" s="136"/>
      <c r="F3" s="136"/>
      <c r="G3" s="136"/>
      <c r="H3" s="136"/>
      <c r="I3" s="136"/>
      <c r="J3" s="136"/>
      <c r="K3" s="136"/>
      <c r="L3" s="19"/>
      <c r="AT3" s="16" t="s">
        <v>87</v>
      </c>
    </row>
    <row r="4" s="1" customFormat="1" ht="24.96" customHeight="1">
      <c r="B4" s="19"/>
      <c r="D4" s="137" t="s">
        <v>102</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KKN a.s.-Pavilon B-5.np.stavební úpravy pokoje primáře urologie</v>
      </c>
      <c r="F7" s="139"/>
      <c r="G7" s="139"/>
      <c r="H7" s="139"/>
      <c r="L7" s="19"/>
    </row>
    <row r="8" s="2" customFormat="1" ht="12" customHeight="1">
      <c r="A8" s="37"/>
      <c r="B8" s="43"/>
      <c r="C8" s="37"/>
      <c r="D8" s="139" t="s">
        <v>103</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104</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11. 9. 2020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31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35</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ROUND(J130,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ROUND((SUM(BE130:BE358)),  2)</f>
        <v>0</v>
      </c>
      <c r="G33" s="37"/>
      <c r="H33" s="37"/>
      <c r="I33" s="154">
        <v>0.20999999999999999</v>
      </c>
      <c r="J33" s="153">
        <f>ROUND(((SUM(BE130:BE358))*I33),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ROUND((SUM(BF130:BF358)),  2)</f>
        <v>0</v>
      </c>
      <c r="G34" s="37"/>
      <c r="H34" s="37"/>
      <c r="I34" s="154">
        <v>0.14999999999999999</v>
      </c>
      <c r="J34" s="153">
        <f>ROUND(((SUM(BF130:BF358))*I34),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ROUND((SUM(BG130:BG358)),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ROUND((SUM(BH130:BH358)),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ROUND((SUM(BI130:BI358)),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105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KKN a.s.-Pavilon B-5.np.stavební úpravy pokoje primáře urologie</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103</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01 - Stavební úpravy</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Karlovy Vary</v>
      </c>
      <c r="G89" s="39"/>
      <c r="H89" s="39"/>
      <c r="I89" s="31" t="s">
        <v>22</v>
      </c>
      <c r="J89" s="78" t="str">
        <f>IF(J12="","",J12)</f>
        <v>11. 9. 2020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KKN a.s.nem Karlovy Vary,Karlovy Vary</v>
      </c>
      <c r="G91" s="39"/>
      <c r="H91" s="39"/>
      <c r="I91" s="31" t="s">
        <v>30</v>
      </c>
      <c r="J91" s="35" t="str">
        <f>E21</f>
        <v>Jan Sobotka</v>
      </c>
      <c r="K91" s="39"/>
      <c r="L91" s="62"/>
      <c r="S91" s="37"/>
      <c r="T91" s="37"/>
      <c r="U91" s="37"/>
      <c r="V91" s="37"/>
      <c r="W91" s="37"/>
      <c r="X91" s="37"/>
      <c r="Y91" s="37"/>
      <c r="Z91" s="37"/>
      <c r="AA91" s="37"/>
      <c r="AB91" s="37"/>
      <c r="AC91" s="37"/>
      <c r="AD91" s="37"/>
      <c r="AE91" s="37"/>
    </row>
    <row r="92" hidden="1" s="2" customFormat="1" ht="40.05" customHeight="1">
      <c r="A92" s="37"/>
      <c r="B92" s="38"/>
      <c r="C92" s="31" t="s">
        <v>28</v>
      </c>
      <c r="D92" s="39"/>
      <c r="E92" s="39"/>
      <c r="F92" s="26" t="str">
        <f>IF(E18="","",E18)</f>
        <v>Vyplň údaj</v>
      </c>
      <c r="G92" s="39"/>
      <c r="H92" s="39"/>
      <c r="I92" s="31" t="s">
        <v>34</v>
      </c>
      <c r="J92" s="35" t="str">
        <f>E24</f>
        <v>Ing.Jana Handšuhová Smutná</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106</v>
      </c>
      <c r="D94" s="175"/>
      <c r="E94" s="175"/>
      <c r="F94" s="175"/>
      <c r="G94" s="175"/>
      <c r="H94" s="175"/>
      <c r="I94" s="175"/>
      <c r="J94" s="176" t="s">
        <v>107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108</v>
      </c>
      <c r="D96" s="39"/>
      <c r="E96" s="39"/>
      <c r="F96" s="39"/>
      <c r="G96" s="39"/>
      <c r="H96" s="39"/>
      <c r="I96" s="39"/>
      <c r="J96" s="109">
        <f>J130</f>
        <v>0</v>
      </c>
      <c r="K96" s="39"/>
      <c r="L96" s="62"/>
      <c r="S96" s="37"/>
      <c r="T96" s="37"/>
      <c r="U96" s="37"/>
      <c r="V96" s="37"/>
      <c r="W96" s="37"/>
      <c r="X96" s="37"/>
      <c r="Y96" s="37"/>
      <c r="Z96" s="37"/>
      <c r="AA96" s="37"/>
      <c r="AB96" s="37"/>
      <c r="AC96" s="37"/>
      <c r="AD96" s="37"/>
      <c r="AE96" s="37"/>
      <c r="AU96" s="16" t="s">
        <v>109</v>
      </c>
    </row>
    <row r="97" hidden="1" s="9" customFormat="1" ht="24.96" customHeight="1">
      <c r="A97" s="9"/>
      <c r="B97" s="178"/>
      <c r="C97" s="179"/>
      <c r="D97" s="180" t="s">
        <v>110</v>
      </c>
      <c r="E97" s="181"/>
      <c r="F97" s="181"/>
      <c r="G97" s="181"/>
      <c r="H97" s="181"/>
      <c r="I97" s="181"/>
      <c r="J97" s="182">
        <f>J131</f>
        <v>0</v>
      </c>
      <c r="K97" s="179"/>
      <c r="L97" s="183"/>
      <c r="S97" s="9"/>
      <c r="T97" s="9"/>
      <c r="U97" s="9"/>
      <c r="V97" s="9"/>
      <c r="W97" s="9"/>
      <c r="X97" s="9"/>
      <c r="Y97" s="9"/>
      <c r="Z97" s="9"/>
      <c r="AA97" s="9"/>
      <c r="AB97" s="9"/>
      <c r="AC97" s="9"/>
      <c r="AD97" s="9"/>
      <c r="AE97" s="9"/>
    </row>
    <row r="98" hidden="1" s="10" customFormat="1" ht="19.92" customHeight="1">
      <c r="A98" s="10"/>
      <c r="B98" s="184"/>
      <c r="C98" s="185"/>
      <c r="D98" s="186" t="s">
        <v>111</v>
      </c>
      <c r="E98" s="187"/>
      <c r="F98" s="187"/>
      <c r="G98" s="187"/>
      <c r="H98" s="187"/>
      <c r="I98" s="187"/>
      <c r="J98" s="188">
        <f>J132</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112</v>
      </c>
      <c r="E99" s="187"/>
      <c r="F99" s="187"/>
      <c r="G99" s="187"/>
      <c r="H99" s="187"/>
      <c r="I99" s="187"/>
      <c r="J99" s="188">
        <f>J139</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113</v>
      </c>
      <c r="E100" s="187"/>
      <c r="F100" s="187"/>
      <c r="G100" s="187"/>
      <c r="H100" s="187"/>
      <c r="I100" s="187"/>
      <c r="J100" s="188">
        <f>J149</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114</v>
      </c>
      <c r="E101" s="187"/>
      <c r="F101" s="187"/>
      <c r="G101" s="187"/>
      <c r="H101" s="187"/>
      <c r="I101" s="187"/>
      <c r="J101" s="188">
        <f>J163</f>
        <v>0</v>
      </c>
      <c r="K101" s="185"/>
      <c r="L101" s="189"/>
      <c r="S101" s="10"/>
      <c r="T101" s="10"/>
      <c r="U101" s="10"/>
      <c r="V101" s="10"/>
      <c r="W101" s="10"/>
      <c r="X101" s="10"/>
      <c r="Y101" s="10"/>
      <c r="Z101" s="10"/>
      <c r="AA101" s="10"/>
      <c r="AB101" s="10"/>
      <c r="AC101" s="10"/>
      <c r="AD101" s="10"/>
      <c r="AE101" s="10"/>
    </row>
    <row r="102" hidden="1" s="9" customFormat="1" ht="24.96" customHeight="1">
      <c r="A102" s="9"/>
      <c r="B102" s="178"/>
      <c r="C102" s="179"/>
      <c r="D102" s="180" t="s">
        <v>115</v>
      </c>
      <c r="E102" s="181"/>
      <c r="F102" s="181"/>
      <c r="G102" s="181"/>
      <c r="H102" s="181"/>
      <c r="I102" s="181"/>
      <c r="J102" s="182">
        <f>J167</f>
        <v>0</v>
      </c>
      <c r="K102" s="179"/>
      <c r="L102" s="183"/>
      <c r="S102" s="9"/>
      <c r="T102" s="9"/>
      <c r="U102" s="9"/>
      <c r="V102" s="9"/>
      <c r="W102" s="9"/>
      <c r="X102" s="9"/>
      <c r="Y102" s="9"/>
      <c r="Z102" s="9"/>
      <c r="AA102" s="9"/>
      <c r="AB102" s="9"/>
      <c r="AC102" s="9"/>
      <c r="AD102" s="9"/>
      <c r="AE102" s="9"/>
    </row>
    <row r="103" hidden="1" s="10" customFormat="1" ht="19.92" customHeight="1">
      <c r="A103" s="10"/>
      <c r="B103" s="184"/>
      <c r="C103" s="185"/>
      <c r="D103" s="186" t="s">
        <v>116</v>
      </c>
      <c r="E103" s="187"/>
      <c r="F103" s="187"/>
      <c r="G103" s="187"/>
      <c r="H103" s="187"/>
      <c r="I103" s="187"/>
      <c r="J103" s="188">
        <f>J168</f>
        <v>0</v>
      </c>
      <c r="K103" s="185"/>
      <c r="L103" s="189"/>
      <c r="S103" s="10"/>
      <c r="T103" s="10"/>
      <c r="U103" s="10"/>
      <c r="V103" s="10"/>
      <c r="W103" s="10"/>
      <c r="X103" s="10"/>
      <c r="Y103" s="10"/>
      <c r="Z103" s="10"/>
      <c r="AA103" s="10"/>
      <c r="AB103" s="10"/>
      <c r="AC103" s="10"/>
      <c r="AD103" s="10"/>
      <c r="AE103" s="10"/>
    </row>
    <row r="104" hidden="1" s="10" customFormat="1" ht="19.92" customHeight="1">
      <c r="A104" s="10"/>
      <c r="B104" s="184"/>
      <c r="C104" s="185"/>
      <c r="D104" s="186" t="s">
        <v>117</v>
      </c>
      <c r="E104" s="187"/>
      <c r="F104" s="187"/>
      <c r="G104" s="187"/>
      <c r="H104" s="187"/>
      <c r="I104" s="187"/>
      <c r="J104" s="188">
        <f>J171</f>
        <v>0</v>
      </c>
      <c r="K104" s="185"/>
      <c r="L104" s="189"/>
      <c r="S104" s="10"/>
      <c r="T104" s="10"/>
      <c r="U104" s="10"/>
      <c r="V104" s="10"/>
      <c r="W104" s="10"/>
      <c r="X104" s="10"/>
      <c r="Y104" s="10"/>
      <c r="Z104" s="10"/>
      <c r="AA104" s="10"/>
      <c r="AB104" s="10"/>
      <c r="AC104" s="10"/>
      <c r="AD104" s="10"/>
      <c r="AE104" s="10"/>
    </row>
    <row r="105" hidden="1" s="10" customFormat="1" ht="19.92" customHeight="1">
      <c r="A105" s="10"/>
      <c r="B105" s="184"/>
      <c r="C105" s="185"/>
      <c r="D105" s="186" t="s">
        <v>118</v>
      </c>
      <c r="E105" s="187"/>
      <c r="F105" s="187"/>
      <c r="G105" s="187"/>
      <c r="H105" s="187"/>
      <c r="I105" s="187"/>
      <c r="J105" s="188">
        <f>J192</f>
        <v>0</v>
      </c>
      <c r="K105" s="185"/>
      <c r="L105" s="189"/>
      <c r="S105" s="10"/>
      <c r="T105" s="10"/>
      <c r="U105" s="10"/>
      <c r="V105" s="10"/>
      <c r="W105" s="10"/>
      <c r="X105" s="10"/>
      <c r="Y105" s="10"/>
      <c r="Z105" s="10"/>
      <c r="AA105" s="10"/>
      <c r="AB105" s="10"/>
      <c r="AC105" s="10"/>
      <c r="AD105" s="10"/>
      <c r="AE105" s="10"/>
    </row>
    <row r="106" hidden="1" s="10" customFormat="1" ht="19.92" customHeight="1">
      <c r="A106" s="10"/>
      <c r="B106" s="184"/>
      <c r="C106" s="185"/>
      <c r="D106" s="186" t="s">
        <v>119</v>
      </c>
      <c r="E106" s="187"/>
      <c r="F106" s="187"/>
      <c r="G106" s="187"/>
      <c r="H106" s="187"/>
      <c r="I106" s="187"/>
      <c r="J106" s="188">
        <f>J252</f>
        <v>0</v>
      </c>
      <c r="K106" s="185"/>
      <c r="L106" s="189"/>
      <c r="S106" s="10"/>
      <c r="T106" s="10"/>
      <c r="U106" s="10"/>
      <c r="V106" s="10"/>
      <c r="W106" s="10"/>
      <c r="X106" s="10"/>
      <c r="Y106" s="10"/>
      <c r="Z106" s="10"/>
      <c r="AA106" s="10"/>
      <c r="AB106" s="10"/>
      <c r="AC106" s="10"/>
      <c r="AD106" s="10"/>
      <c r="AE106" s="10"/>
    </row>
    <row r="107" hidden="1" s="10" customFormat="1" ht="19.92" customHeight="1">
      <c r="A107" s="10"/>
      <c r="B107" s="184"/>
      <c r="C107" s="185"/>
      <c r="D107" s="186" t="s">
        <v>120</v>
      </c>
      <c r="E107" s="187"/>
      <c r="F107" s="187"/>
      <c r="G107" s="187"/>
      <c r="H107" s="187"/>
      <c r="I107" s="187"/>
      <c r="J107" s="188">
        <f>J293</f>
        <v>0</v>
      </c>
      <c r="K107" s="185"/>
      <c r="L107" s="189"/>
      <c r="S107" s="10"/>
      <c r="T107" s="10"/>
      <c r="U107" s="10"/>
      <c r="V107" s="10"/>
      <c r="W107" s="10"/>
      <c r="X107" s="10"/>
      <c r="Y107" s="10"/>
      <c r="Z107" s="10"/>
      <c r="AA107" s="10"/>
      <c r="AB107" s="10"/>
      <c r="AC107" s="10"/>
      <c r="AD107" s="10"/>
      <c r="AE107" s="10"/>
    </row>
    <row r="108" hidden="1" s="10" customFormat="1" ht="19.92" customHeight="1">
      <c r="A108" s="10"/>
      <c r="B108" s="184"/>
      <c r="C108" s="185"/>
      <c r="D108" s="186" t="s">
        <v>121</v>
      </c>
      <c r="E108" s="187"/>
      <c r="F108" s="187"/>
      <c r="G108" s="187"/>
      <c r="H108" s="187"/>
      <c r="I108" s="187"/>
      <c r="J108" s="188">
        <f>J319</f>
        <v>0</v>
      </c>
      <c r="K108" s="185"/>
      <c r="L108" s="189"/>
      <c r="S108" s="10"/>
      <c r="T108" s="10"/>
      <c r="U108" s="10"/>
      <c r="V108" s="10"/>
      <c r="W108" s="10"/>
      <c r="X108" s="10"/>
      <c r="Y108" s="10"/>
      <c r="Z108" s="10"/>
      <c r="AA108" s="10"/>
      <c r="AB108" s="10"/>
      <c r="AC108" s="10"/>
      <c r="AD108" s="10"/>
      <c r="AE108" s="10"/>
    </row>
    <row r="109" hidden="1" s="10" customFormat="1" ht="19.92" customHeight="1">
      <c r="A109" s="10"/>
      <c r="B109" s="184"/>
      <c r="C109" s="185"/>
      <c r="D109" s="186" t="s">
        <v>122</v>
      </c>
      <c r="E109" s="187"/>
      <c r="F109" s="187"/>
      <c r="G109" s="187"/>
      <c r="H109" s="187"/>
      <c r="I109" s="187"/>
      <c r="J109" s="188">
        <f>J332</f>
        <v>0</v>
      </c>
      <c r="K109" s="185"/>
      <c r="L109" s="189"/>
      <c r="S109" s="10"/>
      <c r="T109" s="10"/>
      <c r="U109" s="10"/>
      <c r="V109" s="10"/>
      <c r="W109" s="10"/>
      <c r="X109" s="10"/>
      <c r="Y109" s="10"/>
      <c r="Z109" s="10"/>
      <c r="AA109" s="10"/>
      <c r="AB109" s="10"/>
      <c r="AC109" s="10"/>
      <c r="AD109" s="10"/>
      <c r="AE109" s="10"/>
    </row>
    <row r="110" hidden="1" s="10" customFormat="1" ht="19.92" customHeight="1">
      <c r="A110" s="10"/>
      <c r="B110" s="184"/>
      <c r="C110" s="185"/>
      <c r="D110" s="186" t="s">
        <v>123</v>
      </c>
      <c r="E110" s="187"/>
      <c r="F110" s="187"/>
      <c r="G110" s="187"/>
      <c r="H110" s="187"/>
      <c r="I110" s="187"/>
      <c r="J110" s="188">
        <f>J345</f>
        <v>0</v>
      </c>
      <c r="K110" s="185"/>
      <c r="L110" s="189"/>
      <c r="S110" s="10"/>
      <c r="T110" s="10"/>
      <c r="U110" s="10"/>
      <c r="V110" s="10"/>
      <c r="W110" s="10"/>
      <c r="X110" s="10"/>
      <c r="Y110" s="10"/>
      <c r="Z110" s="10"/>
      <c r="AA110" s="10"/>
      <c r="AB110" s="10"/>
      <c r="AC110" s="10"/>
      <c r="AD110" s="10"/>
      <c r="AE110" s="10"/>
    </row>
    <row r="111" hidden="1" s="2" customFormat="1" ht="21.84" customHeight="1">
      <c r="A111" s="37"/>
      <c r="B111" s="38"/>
      <c r="C111" s="39"/>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hidden="1" s="2" customFormat="1" ht="6.96" customHeight="1">
      <c r="A112" s="37"/>
      <c r="B112" s="65"/>
      <c r="C112" s="66"/>
      <c r="D112" s="66"/>
      <c r="E112" s="66"/>
      <c r="F112" s="66"/>
      <c r="G112" s="66"/>
      <c r="H112" s="66"/>
      <c r="I112" s="66"/>
      <c r="J112" s="66"/>
      <c r="K112" s="66"/>
      <c r="L112" s="62"/>
      <c r="S112" s="37"/>
      <c r="T112" s="37"/>
      <c r="U112" s="37"/>
      <c r="V112" s="37"/>
      <c r="W112" s="37"/>
      <c r="X112" s="37"/>
      <c r="Y112" s="37"/>
      <c r="Z112" s="37"/>
      <c r="AA112" s="37"/>
      <c r="AB112" s="37"/>
      <c r="AC112" s="37"/>
      <c r="AD112" s="37"/>
      <c r="AE112" s="37"/>
    </row>
    <row r="113" hidden="1"/>
    <row r="114" hidden="1"/>
    <row r="115" hidden="1"/>
    <row r="116" s="2" customFormat="1" ht="6.96" customHeight="1">
      <c r="A116" s="37"/>
      <c r="B116" s="67"/>
      <c r="C116" s="68"/>
      <c r="D116" s="68"/>
      <c r="E116" s="68"/>
      <c r="F116" s="68"/>
      <c r="G116" s="68"/>
      <c r="H116" s="68"/>
      <c r="I116" s="68"/>
      <c r="J116" s="68"/>
      <c r="K116" s="68"/>
      <c r="L116" s="62"/>
      <c r="S116" s="37"/>
      <c r="T116" s="37"/>
      <c r="U116" s="37"/>
      <c r="V116" s="37"/>
      <c r="W116" s="37"/>
      <c r="X116" s="37"/>
      <c r="Y116" s="37"/>
      <c r="Z116" s="37"/>
      <c r="AA116" s="37"/>
      <c r="AB116" s="37"/>
      <c r="AC116" s="37"/>
      <c r="AD116" s="37"/>
      <c r="AE116" s="37"/>
    </row>
    <row r="117" s="2" customFormat="1" ht="24.96" customHeight="1">
      <c r="A117" s="37"/>
      <c r="B117" s="38"/>
      <c r="C117" s="22" t="s">
        <v>124</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16</v>
      </c>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6.5" customHeight="1">
      <c r="A120" s="37"/>
      <c r="B120" s="38"/>
      <c r="C120" s="39"/>
      <c r="D120" s="39"/>
      <c r="E120" s="173" t="str">
        <f>E7</f>
        <v>KKN a.s.-Pavilon B-5.np.stavební úpravy pokoje primáře urologie</v>
      </c>
      <c r="F120" s="31"/>
      <c r="G120" s="31"/>
      <c r="H120" s="31"/>
      <c r="I120" s="39"/>
      <c r="J120" s="39"/>
      <c r="K120" s="39"/>
      <c r="L120" s="62"/>
      <c r="S120" s="37"/>
      <c r="T120" s="37"/>
      <c r="U120" s="37"/>
      <c r="V120" s="37"/>
      <c r="W120" s="37"/>
      <c r="X120" s="37"/>
      <c r="Y120" s="37"/>
      <c r="Z120" s="37"/>
      <c r="AA120" s="37"/>
      <c r="AB120" s="37"/>
      <c r="AC120" s="37"/>
      <c r="AD120" s="37"/>
      <c r="AE120" s="37"/>
    </row>
    <row r="121" s="2" customFormat="1" ht="12" customHeight="1">
      <c r="A121" s="37"/>
      <c r="B121" s="38"/>
      <c r="C121" s="31" t="s">
        <v>103</v>
      </c>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6.5" customHeight="1">
      <c r="A122" s="37"/>
      <c r="B122" s="38"/>
      <c r="C122" s="39"/>
      <c r="D122" s="39"/>
      <c r="E122" s="75" t="str">
        <f>E9</f>
        <v>01 - Stavební úpravy</v>
      </c>
      <c r="F122" s="39"/>
      <c r="G122" s="39"/>
      <c r="H122" s="39"/>
      <c r="I122" s="39"/>
      <c r="J122" s="39"/>
      <c r="K122" s="39"/>
      <c r="L122" s="62"/>
      <c r="S122" s="37"/>
      <c r="T122" s="37"/>
      <c r="U122" s="37"/>
      <c r="V122" s="37"/>
      <c r="W122" s="37"/>
      <c r="X122" s="37"/>
      <c r="Y122" s="37"/>
      <c r="Z122" s="37"/>
      <c r="AA122" s="37"/>
      <c r="AB122" s="37"/>
      <c r="AC122" s="37"/>
      <c r="AD122" s="37"/>
      <c r="AE122" s="37"/>
    </row>
    <row r="123" s="2" customFormat="1" ht="6.96"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2" customFormat="1" ht="12" customHeight="1">
      <c r="A124" s="37"/>
      <c r="B124" s="38"/>
      <c r="C124" s="31" t="s">
        <v>20</v>
      </c>
      <c r="D124" s="39"/>
      <c r="E124" s="39"/>
      <c r="F124" s="26" t="str">
        <f>F12</f>
        <v>Karlovy Vary</v>
      </c>
      <c r="G124" s="39"/>
      <c r="H124" s="39"/>
      <c r="I124" s="31" t="s">
        <v>22</v>
      </c>
      <c r="J124" s="78" t="str">
        <f>IF(J12="","",J12)</f>
        <v>11. 9. 2020</v>
      </c>
      <c r="K124" s="39"/>
      <c r="L124" s="62"/>
      <c r="S124" s="37"/>
      <c r="T124" s="37"/>
      <c r="U124" s="37"/>
      <c r="V124" s="37"/>
      <c r="W124" s="37"/>
      <c r="X124" s="37"/>
      <c r="Y124" s="37"/>
      <c r="Z124" s="37"/>
      <c r="AA124" s="37"/>
      <c r="AB124" s="37"/>
      <c r="AC124" s="37"/>
      <c r="AD124" s="37"/>
      <c r="AE124" s="37"/>
    </row>
    <row r="125" s="2" customFormat="1" ht="6.96" customHeight="1">
      <c r="A125" s="37"/>
      <c r="B125" s="38"/>
      <c r="C125" s="39"/>
      <c r="D125" s="39"/>
      <c r="E125" s="39"/>
      <c r="F125" s="39"/>
      <c r="G125" s="39"/>
      <c r="H125" s="39"/>
      <c r="I125" s="39"/>
      <c r="J125" s="39"/>
      <c r="K125" s="39"/>
      <c r="L125" s="62"/>
      <c r="S125" s="37"/>
      <c r="T125" s="37"/>
      <c r="U125" s="37"/>
      <c r="V125" s="37"/>
      <c r="W125" s="37"/>
      <c r="X125" s="37"/>
      <c r="Y125" s="37"/>
      <c r="Z125" s="37"/>
      <c r="AA125" s="37"/>
      <c r="AB125" s="37"/>
      <c r="AC125" s="37"/>
      <c r="AD125" s="37"/>
      <c r="AE125" s="37"/>
    </row>
    <row r="126" s="2" customFormat="1" ht="15.15" customHeight="1">
      <c r="A126" s="37"/>
      <c r="B126" s="38"/>
      <c r="C126" s="31" t="s">
        <v>24</v>
      </c>
      <c r="D126" s="39"/>
      <c r="E126" s="39"/>
      <c r="F126" s="26" t="str">
        <f>E15</f>
        <v>KKN a.s.nem Karlovy Vary,Karlovy Vary</v>
      </c>
      <c r="G126" s="39"/>
      <c r="H126" s="39"/>
      <c r="I126" s="31" t="s">
        <v>30</v>
      </c>
      <c r="J126" s="35" t="str">
        <f>E21</f>
        <v>Jan Sobotka</v>
      </c>
      <c r="K126" s="39"/>
      <c r="L126" s="62"/>
      <c r="S126" s="37"/>
      <c r="T126" s="37"/>
      <c r="U126" s="37"/>
      <c r="V126" s="37"/>
      <c r="W126" s="37"/>
      <c r="X126" s="37"/>
      <c r="Y126" s="37"/>
      <c r="Z126" s="37"/>
      <c r="AA126" s="37"/>
      <c r="AB126" s="37"/>
      <c r="AC126" s="37"/>
      <c r="AD126" s="37"/>
      <c r="AE126" s="37"/>
    </row>
    <row r="127" s="2" customFormat="1" ht="40.05" customHeight="1">
      <c r="A127" s="37"/>
      <c r="B127" s="38"/>
      <c r="C127" s="31" t="s">
        <v>28</v>
      </c>
      <c r="D127" s="39"/>
      <c r="E127" s="39"/>
      <c r="F127" s="26" t="str">
        <f>IF(E18="","",E18)</f>
        <v>Vyplň údaj</v>
      </c>
      <c r="G127" s="39"/>
      <c r="H127" s="39"/>
      <c r="I127" s="31" t="s">
        <v>34</v>
      </c>
      <c r="J127" s="35" t="str">
        <f>E24</f>
        <v>Ing.Jana Handšuhová Smutná</v>
      </c>
      <c r="K127" s="39"/>
      <c r="L127" s="62"/>
      <c r="S127" s="37"/>
      <c r="T127" s="37"/>
      <c r="U127" s="37"/>
      <c r="V127" s="37"/>
      <c r="W127" s="37"/>
      <c r="X127" s="37"/>
      <c r="Y127" s="37"/>
      <c r="Z127" s="37"/>
      <c r="AA127" s="37"/>
      <c r="AB127" s="37"/>
      <c r="AC127" s="37"/>
      <c r="AD127" s="37"/>
      <c r="AE127" s="37"/>
    </row>
    <row r="128" s="2" customFormat="1" ht="10.32" customHeight="1">
      <c r="A128" s="37"/>
      <c r="B128" s="38"/>
      <c r="C128" s="39"/>
      <c r="D128" s="39"/>
      <c r="E128" s="39"/>
      <c r="F128" s="39"/>
      <c r="G128" s="39"/>
      <c r="H128" s="39"/>
      <c r="I128" s="39"/>
      <c r="J128" s="39"/>
      <c r="K128" s="39"/>
      <c r="L128" s="62"/>
      <c r="S128" s="37"/>
      <c r="T128" s="37"/>
      <c r="U128" s="37"/>
      <c r="V128" s="37"/>
      <c r="W128" s="37"/>
      <c r="X128" s="37"/>
      <c r="Y128" s="37"/>
      <c r="Z128" s="37"/>
      <c r="AA128" s="37"/>
      <c r="AB128" s="37"/>
      <c r="AC128" s="37"/>
      <c r="AD128" s="37"/>
      <c r="AE128" s="37"/>
    </row>
    <row r="129" s="11" customFormat="1" ht="29.28" customHeight="1">
      <c r="A129" s="190"/>
      <c r="B129" s="191"/>
      <c r="C129" s="192" t="s">
        <v>125</v>
      </c>
      <c r="D129" s="193" t="s">
        <v>62</v>
      </c>
      <c r="E129" s="193" t="s">
        <v>58</v>
      </c>
      <c r="F129" s="193" t="s">
        <v>59</v>
      </c>
      <c r="G129" s="193" t="s">
        <v>126</v>
      </c>
      <c r="H129" s="193" t="s">
        <v>127</v>
      </c>
      <c r="I129" s="193" t="s">
        <v>128</v>
      </c>
      <c r="J129" s="193" t="s">
        <v>107</v>
      </c>
      <c r="K129" s="194" t="s">
        <v>129</v>
      </c>
      <c r="L129" s="195"/>
      <c r="M129" s="99" t="s">
        <v>1</v>
      </c>
      <c r="N129" s="100" t="s">
        <v>41</v>
      </c>
      <c r="O129" s="100" t="s">
        <v>130</v>
      </c>
      <c r="P129" s="100" t="s">
        <v>131</v>
      </c>
      <c r="Q129" s="100" t="s">
        <v>132</v>
      </c>
      <c r="R129" s="100" t="s">
        <v>133</v>
      </c>
      <c r="S129" s="100" t="s">
        <v>134</v>
      </c>
      <c r="T129" s="101" t="s">
        <v>135</v>
      </c>
      <c r="U129" s="190"/>
      <c r="V129" s="190"/>
      <c r="W129" s="190"/>
      <c r="X129" s="190"/>
      <c r="Y129" s="190"/>
      <c r="Z129" s="190"/>
      <c r="AA129" s="190"/>
      <c r="AB129" s="190"/>
      <c r="AC129" s="190"/>
      <c r="AD129" s="190"/>
      <c r="AE129" s="190"/>
    </row>
    <row r="130" s="2" customFormat="1" ht="22.8" customHeight="1">
      <c r="A130" s="37"/>
      <c r="B130" s="38"/>
      <c r="C130" s="106" t="s">
        <v>136</v>
      </c>
      <c r="D130" s="39"/>
      <c r="E130" s="39"/>
      <c r="F130" s="39"/>
      <c r="G130" s="39"/>
      <c r="H130" s="39"/>
      <c r="I130" s="39"/>
      <c r="J130" s="196">
        <f>BK130</f>
        <v>0</v>
      </c>
      <c r="K130" s="39"/>
      <c r="L130" s="43"/>
      <c r="M130" s="102"/>
      <c r="N130" s="197"/>
      <c r="O130" s="103"/>
      <c r="P130" s="198">
        <f>P131+P167</f>
        <v>0</v>
      </c>
      <c r="Q130" s="103"/>
      <c r="R130" s="198">
        <f>R131+R167</f>
        <v>1.17004693</v>
      </c>
      <c r="S130" s="103"/>
      <c r="T130" s="199">
        <f>T131+T167</f>
        <v>1.2420953200000002</v>
      </c>
      <c r="U130" s="37"/>
      <c r="V130" s="37"/>
      <c r="W130" s="37"/>
      <c r="X130" s="37"/>
      <c r="Y130" s="37"/>
      <c r="Z130" s="37"/>
      <c r="AA130" s="37"/>
      <c r="AB130" s="37"/>
      <c r="AC130" s="37"/>
      <c r="AD130" s="37"/>
      <c r="AE130" s="37"/>
      <c r="AT130" s="16" t="s">
        <v>76</v>
      </c>
      <c r="AU130" s="16" t="s">
        <v>109</v>
      </c>
      <c r="BK130" s="200">
        <f>BK131+BK167</f>
        <v>0</v>
      </c>
    </row>
    <row r="131" s="12" customFormat="1" ht="25.92" customHeight="1">
      <c r="A131" s="12"/>
      <c r="B131" s="201"/>
      <c r="C131" s="202"/>
      <c r="D131" s="203" t="s">
        <v>76</v>
      </c>
      <c r="E131" s="204" t="s">
        <v>137</v>
      </c>
      <c r="F131" s="204" t="s">
        <v>138</v>
      </c>
      <c r="G131" s="202"/>
      <c r="H131" s="202"/>
      <c r="I131" s="205"/>
      <c r="J131" s="206">
        <f>BK131</f>
        <v>0</v>
      </c>
      <c r="K131" s="202"/>
      <c r="L131" s="207"/>
      <c r="M131" s="208"/>
      <c r="N131" s="209"/>
      <c r="O131" s="209"/>
      <c r="P131" s="210">
        <f>P132+P139+P149+P163</f>
        <v>0</v>
      </c>
      <c r="Q131" s="209"/>
      <c r="R131" s="210">
        <f>R132+R139+R149+R163</f>
        <v>0.4207553</v>
      </c>
      <c r="S131" s="209"/>
      <c r="T131" s="211">
        <f>T132+T139+T149+T163</f>
        <v>0.066599999999999993</v>
      </c>
      <c r="U131" s="12"/>
      <c r="V131" s="12"/>
      <c r="W131" s="12"/>
      <c r="X131" s="12"/>
      <c r="Y131" s="12"/>
      <c r="Z131" s="12"/>
      <c r="AA131" s="12"/>
      <c r="AB131" s="12"/>
      <c r="AC131" s="12"/>
      <c r="AD131" s="12"/>
      <c r="AE131" s="12"/>
      <c r="AR131" s="212" t="s">
        <v>85</v>
      </c>
      <c r="AT131" s="213" t="s">
        <v>76</v>
      </c>
      <c r="AU131" s="213" t="s">
        <v>77</v>
      </c>
      <c r="AY131" s="212" t="s">
        <v>139</v>
      </c>
      <c r="BK131" s="214">
        <f>BK132+BK139+BK149+BK163</f>
        <v>0</v>
      </c>
    </row>
    <row r="132" s="12" customFormat="1" ht="22.8" customHeight="1">
      <c r="A132" s="12"/>
      <c r="B132" s="201"/>
      <c r="C132" s="202"/>
      <c r="D132" s="203" t="s">
        <v>76</v>
      </c>
      <c r="E132" s="215" t="s">
        <v>140</v>
      </c>
      <c r="F132" s="215" t="s">
        <v>141</v>
      </c>
      <c r="G132" s="202"/>
      <c r="H132" s="202"/>
      <c r="I132" s="205"/>
      <c r="J132" s="216">
        <f>BK132</f>
        <v>0</v>
      </c>
      <c r="K132" s="202"/>
      <c r="L132" s="207"/>
      <c r="M132" s="208"/>
      <c r="N132" s="209"/>
      <c r="O132" s="209"/>
      <c r="P132" s="210">
        <f>SUM(P133:P138)</f>
        <v>0</v>
      </c>
      <c r="Q132" s="209"/>
      <c r="R132" s="210">
        <f>SUM(R133:R138)</f>
        <v>0.41615000000000002</v>
      </c>
      <c r="S132" s="209"/>
      <c r="T132" s="211">
        <f>SUM(T133:T138)</f>
        <v>0</v>
      </c>
      <c r="U132" s="12"/>
      <c r="V132" s="12"/>
      <c r="W132" s="12"/>
      <c r="X132" s="12"/>
      <c r="Y132" s="12"/>
      <c r="Z132" s="12"/>
      <c r="AA132" s="12"/>
      <c r="AB132" s="12"/>
      <c r="AC132" s="12"/>
      <c r="AD132" s="12"/>
      <c r="AE132" s="12"/>
      <c r="AR132" s="212" t="s">
        <v>85</v>
      </c>
      <c r="AT132" s="213" t="s">
        <v>76</v>
      </c>
      <c r="AU132" s="213" t="s">
        <v>85</v>
      </c>
      <c r="AY132" s="212" t="s">
        <v>139</v>
      </c>
      <c r="BK132" s="214">
        <f>SUM(BK133:BK138)</f>
        <v>0</v>
      </c>
    </row>
    <row r="133" s="2" customFormat="1" ht="14.4" customHeight="1">
      <c r="A133" s="37"/>
      <c r="B133" s="38"/>
      <c r="C133" s="217" t="s">
        <v>85</v>
      </c>
      <c r="D133" s="217" t="s">
        <v>142</v>
      </c>
      <c r="E133" s="218" t="s">
        <v>143</v>
      </c>
      <c r="F133" s="219" t="s">
        <v>144</v>
      </c>
      <c r="G133" s="220" t="s">
        <v>145</v>
      </c>
      <c r="H133" s="221">
        <v>5</v>
      </c>
      <c r="I133" s="222"/>
      <c r="J133" s="223">
        <f>ROUND(I133*H133,2)</f>
        <v>0</v>
      </c>
      <c r="K133" s="219" t="s">
        <v>146</v>
      </c>
      <c r="L133" s="43"/>
      <c r="M133" s="224" t="s">
        <v>1</v>
      </c>
      <c r="N133" s="225" t="s">
        <v>42</v>
      </c>
      <c r="O133" s="90"/>
      <c r="P133" s="226">
        <f>O133*H133</f>
        <v>0</v>
      </c>
      <c r="Q133" s="226">
        <v>0.041529999999999997</v>
      </c>
      <c r="R133" s="226">
        <f>Q133*H133</f>
        <v>0.20765</v>
      </c>
      <c r="S133" s="226">
        <v>0</v>
      </c>
      <c r="T133" s="227">
        <f>S133*H133</f>
        <v>0</v>
      </c>
      <c r="U133" s="37"/>
      <c r="V133" s="37"/>
      <c r="W133" s="37"/>
      <c r="X133" s="37"/>
      <c r="Y133" s="37"/>
      <c r="Z133" s="37"/>
      <c r="AA133" s="37"/>
      <c r="AB133" s="37"/>
      <c r="AC133" s="37"/>
      <c r="AD133" s="37"/>
      <c r="AE133" s="37"/>
      <c r="AR133" s="228" t="s">
        <v>147</v>
      </c>
      <c r="AT133" s="228" t="s">
        <v>142</v>
      </c>
      <c r="AU133" s="228" t="s">
        <v>87</v>
      </c>
      <c r="AY133" s="16" t="s">
        <v>139</v>
      </c>
      <c r="BE133" s="229">
        <f>IF(N133="základní",J133,0)</f>
        <v>0</v>
      </c>
      <c r="BF133" s="229">
        <f>IF(N133="snížená",J133,0)</f>
        <v>0</v>
      </c>
      <c r="BG133" s="229">
        <f>IF(N133="zákl. přenesená",J133,0)</f>
        <v>0</v>
      </c>
      <c r="BH133" s="229">
        <f>IF(N133="sníž. přenesená",J133,0)</f>
        <v>0</v>
      </c>
      <c r="BI133" s="229">
        <f>IF(N133="nulová",J133,0)</f>
        <v>0</v>
      </c>
      <c r="BJ133" s="16" t="s">
        <v>85</v>
      </c>
      <c r="BK133" s="229">
        <f>ROUND(I133*H133,2)</f>
        <v>0</v>
      </c>
      <c r="BL133" s="16" t="s">
        <v>147</v>
      </c>
      <c r="BM133" s="228" t="s">
        <v>148</v>
      </c>
    </row>
    <row r="134" s="2" customFormat="1">
      <c r="A134" s="37"/>
      <c r="B134" s="38"/>
      <c r="C134" s="39"/>
      <c r="D134" s="230" t="s">
        <v>149</v>
      </c>
      <c r="E134" s="39"/>
      <c r="F134" s="231" t="s">
        <v>150</v>
      </c>
      <c r="G134" s="39"/>
      <c r="H134" s="39"/>
      <c r="I134" s="232"/>
      <c r="J134" s="39"/>
      <c r="K134" s="39"/>
      <c r="L134" s="43"/>
      <c r="M134" s="233"/>
      <c r="N134" s="234"/>
      <c r="O134" s="90"/>
      <c r="P134" s="90"/>
      <c r="Q134" s="90"/>
      <c r="R134" s="90"/>
      <c r="S134" s="90"/>
      <c r="T134" s="91"/>
      <c r="U134" s="37"/>
      <c r="V134" s="37"/>
      <c r="W134" s="37"/>
      <c r="X134" s="37"/>
      <c r="Y134" s="37"/>
      <c r="Z134" s="37"/>
      <c r="AA134" s="37"/>
      <c r="AB134" s="37"/>
      <c r="AC134" s="37"/>
      <c r="AD134" s="37"/>
      <c r="AE134" s="37"/>
      <c r="AT134" s="16" t="s">
        <v>149</v>
      </c>
      <c r="AU134" s="16" t="s">
        <v>87</v>
      </c>
    </row>
    <row r="135" s="2" customFormat="1" ht="14.4" customHeight="1">
      <c r="A135" s="37"/>
      <c r="B135" s="38"/>
      <c r="C135" s="217" t="s">
        <v>87</v>
      </c>
      <c r="D135" s="217" t="s">
        <v>142</v>
      </c>
      <c r="E135" s="218" t="s">
        <v>151</v>
      </c>
      <c r="F135" s="219" t="s">
        <v>152</v>
      </c>
      <c r="G135" s="220" t="s">
        <v>153</v>
      </c>
      <c r="H135" s="221">
        <v>5</v>
      </c>
      <c r="I135" s="222"/>
      <c r="J135" s="223">
        <f>ROUND(I135*H135,2)</f>
        <v>0</v>
      </c>
      <c r="K135" s="219" t="s">
        <v>146</v>
      </c>
      <c r="L135" s="43"/>
      <c r="M135" s="224" t="s">
        <v>1</v>
      </c>
      <c r="N135" s="225" t="s">
        <v>42</v>
      </c>
      <c r="O135" s="90"/>
      <c r="P135" s="226">
        <f>O135*H135</f>
        <v>0</v>
      </c>
      <c r="Q135" s="226">
        <v>0.010200000000000001</v>
      </c>
      <c r="R135" s="226">
        <f>Q135*H135</f>
        <v>0.051000000000000004</v>
      </c>
      <c r="S135" s="226">
        <v>0</v>
      </c>
      <c r="T135" s="227">
        <f>S135*H135</f>
        <v>0</v>
      </c>
      <c r="U135" s="37"/>
      <c r="V135" s="37"/>
      <c r="W135" s="37"/>
      <c r="X135" s="37"/>
      <c r="Y135" s="37"/>
      <c r="Z135" s="37"/>
      <c r="AA135" s="37"/>
      <c r="AB135" s="37"/>
      <c r="AC135" s="37"/>
      <c r="AD135" s="37"/>
      <c r="AE135" s="37"/>
      <c r="AR135" s="228" t="s">
        <v>147</v>
      </c>
      <c r="AT135" s="228" t="s">
        <v>142</v>
      </c>
      <c r="AU135" s="228" t="s">
        <v>87</v>
      </c>
      <c r="AY135" s="16" t="s">
        <v>139</v>
      </c>
      <c r="BE135" s="229">
        <f>IF(N135="základní",J135,0)</f>
        <v>0</v>
      </c>
      <c r="BF135" s="229">
        <f>IF(N135="snížená",J135,0)</f>
        <v>0</v>
      </c>
      <c r="BG135" s="229">
        <f>IF(N135="zákl. přenesená",J135,0)</f>
        <v>0</v>
      </c>
      <c r="BH135" s="229">
        <f>IF(N135="sníž. přenesená",J135,0)</f>
        <v>0</v>
      </c>
      <c r="BI135" s="229">
        <f>IF(N135="nulová",J135,0)</f>
        <v>0</v>
      </c>
      <c r="BJ135" s="16" t="s">
        <v>85</v>
      </c>
      <c r="BK135" s="229">
        <f>ROUND(I135*H135,2)</f>
        <v>0</v>
      </c>
      <c r="BL135" s="16" t="s">
        <v>147</v>
      </c>
      <c r="BM135" s="228" t="s">
        <v>154</v>
      </c>
    </row>
    <row r="136" s="2" customFormat="1">
      <c r="A136" s="37"/>
      <c r="B136" s="38"/>
      <c r="C136" s="39"/>
      <c r="D136" s="230" t="s">
        <v>149</v>
      </c>
      <c r="E136" s="39"/>
      <c r="F136" s="231" t="s">
        <v>155</v>
      </c>
      <c r="G136" s="39"/>
      <c r="H136" s="39"/>
      <c r="I136" s="232"/>
      <c r="J136" s="39"/>
      <c r="K136" s="39"/>
      <c r="L136" s="43"/>
      <c r="M136" s="233"/>
      <c r="N136" s="234"/>
      <c r="O136" s="90"/>
      <c r="P136" s="90"/>
      <c r="Q136" s="90"/>
      <c r="R136" s="90"/>
      <c r="S136" s="90"/>
      <c r="T136" s="91"/>
      <c r="U136" s="37"/>
      <c r="V136" s="37"/>
      <c r="W136" s="37"/>
      <c r="X136" s="37"/>
      <c r="Y136" s="37"/>
      <c r="Z136" s="37"/>
      <c r="AA136" s="37"/>
      <c r="AB136" s="37"/>
      <c r="AC136" s="37"/>
      <c r="AD136" s="37"/>
      <c r="AE136" s="37"/>
      <c r="AT136" s="16" t="s">
        <v>149</v>
      </c>
      <c r="AU136" s="16" t="s">
        <v>87</v>
      </c>
    </row>
    <row r="137" s="2" customFormat="1" ht="14.4" customHeight="1">
      <c r="A137" s="37"/>
      <c r="B137" s="38"/>
      <c r="C137" s="217" t="s">
        <v>156</v>
      </c>
      <c r="D137" s="217" t="s">
        <v>142</v>
      </c>
      <c r="E137" s="218" t="s">
        <v>157</v>
      </c>
      <c r="F137" s="219" t="s">
        <v>158</v>
      </c>
      <c r="G137" s="220" t="s">
        <v>153</v>
      </c>
      <c r="H137" s="221">
        <v>1</v>
      </c>
      <c r="I137" s="222"/>
      <c r="J137" s="223">
        <f>ROUND(I137*H137,2)</f>
        <v>0</v>
      </c>
      <c r="K137" s="219" t="s">
        <v>146</v>
      </c>
      <c r="L137" s="43"/>
      <c r="M137" s="224" t="s">
        <v>1</v>
      </c>
      <c r="N137" s="225" t="s">
        <v>42</v>
      </c>
      <c r="O137" s="90"/>
      <c r="P137" s="226">
        <f>O137*H137</f>
        <v>0</v>
      </c>
      <c r="Q137" s="226">
        <v>0.1575</v>
      </c>
      <c r="R137" s="226">
        <f>Q137*H137</f>
        <v>0.1575</v>
      </c>
      <c r="S137" s="226">
        <v>0</v>
      </c>
      <c r="T137" s="227">
        <f>S137*H137</f>
        <v>0</v>
      </c>
      <c r="U137" s="37"/>
      <c r="V137" s="37"/>
      <c r="W137" s="37"/>
      <c r="X137" s="37"/>
      <c r="Y137" s="37"/>
      <c r="Z137" s="37"/>
      <c r="AA137" s="37"/>
      <c r="AB137" s="37"/>
      <c r="AC137" s="37"/>
      <c r="AD137" s="37"/>
      <c r="AE137" s="37"/>
      <c r="AR137" s="228" t="s">
        <v>147</v>
      </c>
      <c r="AT137" s="228" t="s">
        <v>142</v>
      </c>
      <c r="AU137" s="228" t="s">
        <v>87</v>
      </c>
      <c r="AY137" s="16" t="s">
        <v>139</v>
      </c>
      <c r="BE137" s="229">
        <f>IF(N137="základní",J137,0)</f>
        <v>0</v>
      </c>
      <c r="BF137" s="229">
        <f>IF(N137="snížená",J137,0)</f>
        <v>0</v>
      </c>
      <c r="BG137" s="229">
        <f>IF(N137="zákl. přenesená",J137,0)</f>
        <v>0</v>
      </c>
      <c r="BH137" s="229">
        <f>IF(N137="sníž. přenesená",J137,0)</f>
        <v>0</v>
      </c>
      <c r="BI137" s="229">
        <f>IF(N137="nulová",J137,0)</f>
        <v>0</v>
      </c>
      <c r="BJ137" s="16" t="s">
        <v>85</v>
      </c>
      <c r="BK137" s="229">
        <f>ROUND(I137*H137,2)</f>
        <v>0</v>
      </c>
      <c r="BL137" s="16" t="s">
        <v>147</v>
      </c>
      <c r="BM137" s="228" t="s">
        <v>159</v>
      </c>
    </row>
    <row r="138" s="2" customFormat="1">
      <c r="A138" s="37"/>
      <c r="B138" s="38"/>
      <c r="C138" s="39"/>
      <c r="D138" s="230" t="s">
        <v>149</v>
      </c>
      <c r="E138" s="39"/>
      <c r="F138" s="231" t="s">
        <v>160</v>
      </c>
      <c r="G138" s="39"/>
      <c r="H138" s="39"/>
      <c r="I138" s="232"/>
      <c r="J138" s="39"/>
      <c r="K138" s="39"/>
      <c r="L138" s="43"/>
      <c r="M138" s="233"/>
      <c r="N138" s="234"/>
      <c r="O138" s="90"/>
      <c r="P138" s="90"/>
      <c r="Q138" s="90"/>
      <c r="R138" s="90"/>
      <c r="S138" s="90"/>
      <c r="T138" s="91"/>
      <c r="U138" s="37"/>
      <c r="V138" s="37"/>
      <c r="W138" s="37"/>
      <c r="X138" s="37"/>
      <c r="Y138" s="37"/>
      <c r="Z138" s="37"/>
      <c r="AA138" s="37"/>
      <c r="AB138" s="37"/>
      <c r="AC138" s="37"/>
      <c r="AD138" s="37"/>
      <c r="AE138" s="37"/>
      <c r="AT138" s="16" t="s">
        <v>149</v>
      </c>
      <c r="AU138" s="16" t="s">
        <v>87</v>
      </c>
    </row>
    <row r="139" s="12" customFormat="1" ht="22.8" customHeight="1">
      <c r="A139" s="12"/>
      <c r="B139" s="201"/>
      <c r="C139" s="202"/>
      <c r="D139" s="203" t="s">
        <v>76</v>
      </c>
      <c r="E139" s="215" t="s">
        <v>161</v>
      </c>
      <c r="F139" s="215" t="s">
        <v>162</v>
      </c>
      <c r="G139" s="202"/>
      <c r="H139" s="202"/>
      <c r="I139" s="205"/>
      <c r="J139" s="216">
        <f>BK139</f>
        <v>0</v>
      </c>
      <c r="K139" s="202"/>
      <c r="L139" s="207"/>
      <c r="M139" s="208"/>
      <c r="N139" s="209"/>
      <c r="O139" s="209"/>
      <c r="P139" s="210">
        <f>SUM(P140:P148)</f>
        <v>0</v>
      </c>
      <c r="Q139" s="209"/>
      <c r="R139" s="210">
        <f>SUM(R140:R148)</f>
        <v>0.0046052999999999997</v>
      </c>
      <c r="S139" s="209"/>
      <c r="T139" s="211">
        <f>SUM(T140:T148)</f>
        <v>0.066599999999999993</v>
      </c>
      <c r="U139" s="12"/>
      <c r="V139" s="12"/>
      <c r="W139" s="12"/>
      <c r="X139" s="12"/>
      <c r="Y139" s="12"/>
      <c r="Z139" s="12"/>
      <c r="AA139" s="12"/>
      <c r="AB139" s="12"/>
      <c r="AC139" s="12"/>
      <c r="AD139" s="12"/>
      <c r="AE139" s="12"/>
      <c r="AR139" s="212" t="s">
        <v>85</v>
      </c>
      <c r="AT139" s="213" t="s">
        <v>76</v>
      </c>
      <c r="AU139" s="213" t="s">
        <v>85</v>
      </c>
      <c r="AY139" s="212" t="s">
        <v>139</v>
      </c>
      <c r="BK139" s="214">
        <f>SUM(BK140:BK148)</f>
        <v>0</v>
      </c>
    </row>
    <row r="140" s="2" customFormat="1" ht="14.4" customHeight="1">
      <c r="A140" s="37"/>
      <c r="B140" s="38"/>
      <c r="C140" s="217" t="s">
        <v>147</v>
      </c>
      <c r="D140" s="217" t="s">
        <v>142</v>
      </c>
      <c r="E140" s="218" t="s">
        <v>163</v>
      </c>
      <c r="F140" s="219" t="s">
        <v>164</v>
      </c>
      <c r="G140" s="220" t="s">
        <v>145</v>
      </c>
      <c r="H140" s="221">
        <v>27.09</v>
      </c>
      <c r="I140" s="222"/>
      <c r="J140" s="223">
        <f>ROUND(I140*H140,2)</f>
        <v>0</v>
      </c>
      <c r="K140" s="219" t="s">
        <v>146</v>
      </c>
      <c r="L140" s="43"/>
      <c r="M140" s="224" t="s">
        <v>1</v>
      </c>
      <c r="N140" s="225" t="s">
        <v>42</v>
      </c>
      <c r="O140" s="90"/>
      <c r="P140" s="226">
        <f>O140*H140</f>
        <v>0</v>
      </c>
      <c r="Q140" s="226">
        <v>0.00012999999999999999</v>
      </c>
      <c r="R140" s="226">
        <f>Q140*H140</f>
        <v>0.0035216999999999996</v>
      </c>
      <c r="S140" s="226">
        <v>0</v>
      </c>
      <c r="T140" s="227">
        <f>S140*H140</f>
        <v>0</v>
      </c>
      <c r="U140" s="37"/>
      <c r="V140" s="37"/>
      <c r="W140" s="37"/>
      <c r="X140" s="37"/>
      <c r="Y140" s="37"/>
      <c r="Z140" s="37"/>
      <c r="AA140" s="37"/>
      <c r="AB140" s="37"/>
      <c r="AC140" s="37"/>
      <c r="AD140" s="37"/>
      <c r="AE140" s="37"/>
      <c r="AR140" s="228" t="s">
        <v>147</v>
      </c>
      <c r="AT140" s="228" t="s">
        <v>142</v>
      </c>
      <c r="AU140" s="228" t="s">
        <v>87</v>
      </c>
      <c r="AY140" s="16" t="s">
        <v>139</v>
      </c>
      <c r="BE140" s="229">
        <f>IF(N140="základní",J140,0)</f>
        <v>0</v>
      </c>
      <c r="BF140" s="229">
        <f>IF(N140="snížená",J140,0)</f>
        <v>0</v>
      </c>
      <c r="BG140" s="229">
        <f>IF(N140="zákl. přenesená",J140,0)</f>
        <v>0</v>
      </c>
      <c r="BH140" s="229">
        <f>IF(N140="sníž. přenesená",J140,0)</f>
        <v>0</v>
      </c>
      <c r="BI140" s="229">
        <f>IF(N140="nulová",J140,0)</f>
        <v>0</v>
      </c>
      <c r="BJ140" s="16" t="s">
        <v>85</v>
      </c>
      <c r="BK140" s="229">
        <f>ROUND(I140*H140,2)</f>
        <v>0</v>
      </c>
      <c r="BL140" s="16" t="s">
        <v>147</v>
      </c>
      <c r="BM140" s="228" t="s">
        <v>165</v>
      </c>
    </row>
    <row r="141" s="2" customFormat="1">
      <c r="A141" s="37"/>
      <c r="B141" s="38"/>
      <c r="C141" s="39"/>
      <c r="D141" s="230" t="s">
        <v>149</v>
      </c>
      <c r="E141" s="39"/>
      <c r="F141" s="231" t="s">
        <v>166</v>
      </c>
      <c r="G141" s="39"/>
      <c r="H141" s="39"/>
      <c r="I141" s="232"/>
      <c r="J141" s="39"/>
      <c r="K141" s="39"/>
      <c r="L141" s="43"/>
      <c r="M141" s="233"/>
      <c r="N141" s="234"/>
      <c r="O141" s="90"/>
      <c r="P141" s="90"/>
      <c r="Q141" s="90"/>
      <c r="R141" s="90"/>
      <c r="S141" s="90"/>
      <c r="T141" s="91"/>
      <c r="U141" s="37"/>
      <c r="V141" s="37"/>
      <c r="W141" s="37"/>
      <c r="X141" s="37"/>
      <c r="Y141" s="37"/>
      <c r="Z141" s="37"/>
      <c r="AA141" s="37"/>
      <c r="AB141" s="37"/>
      <c r="AC141" s="37"/>
      <c r="AD141" s="37"/>
      <c r="AE141" s="37"/>
      <c r="AT141" s="16" t="s">
        <v>149</v>
      </c>
      <c r="AU141" s="16" t="s">
        <v>87</v>
      </c>
    </row>
    <row r="142" s="2" customFormat="1">
      <c r="A142" s="37"/>
      <c r="B142" s="38"/>
      <c r="C142" s="39"/>
      <c r="D142" s="230" t="s">
        <v>167</v>
      </c>
      <c r="E142" s="39"/>
      <c r="F142" s="235" t="s">
        <v>168</v>
      </c>
      <c r="G142" s="39"/>
      <c r="H142" s="39"/>
      <c r="I142" s="232"/>
      <c r="J142" s="39"/>
      <c r="K142" s="39"/>
      <c r="L142" s="43"/>
      <c r="M142" s="233"/>
      <c r="N142" s="234"/>
      <c r="O142" s="90"/>
      <c r="P142" s="90"/>
      <c r="Q142" s="90"/>
      <c r="R142" s="90"/>
      <c r="S142" s="90"/>
      <c r="T142" s="91"/>
      <c r="U142" s="37"/>
      <c r="V142" s="37"/>
      <c r="W142" s="37"/>
      <c r="X142" s="37"/>
      <c r="Y142" s="37"/>
      <c r="Z142" s="37"/>
      <c r="AA142" s="37"/>
      <c r="AB142" s="37"/>
      <c r="AC142" s="37"/>
      <c r="AD142" s="37"/>
      <c r="AE142" s="37"/>
      <c r="AT142" s="16" t="s">
        <v>167</v>
      </c>
      <c r="AU142" s="16" t="s">
        <v>87</v>
      </c>
    </row>
    <row r="143" s="2" customFormat="1" ht="14.4" customHeight="1">
      <c r="A143" s="37"/>
      <c r="B143" s="38"/>
      <c r="C143" s="217" t="s">
        <v>169</v>
      </c>
      <c r="D143" s="217" t="s">
        <v>142</v>
      </c>
      <c r="E143" s="218" t="s">
        <v>170</v>
      </c>
      <c r="F143" s="219" t="s">
        <v>171</v>
      </c>
      <c r="G143" s="220" t="s">
        <v>145</v>
      </c>
      <c r="H143" s="221">
        <v>27.09</v>
      </c>
      <c r="I143" s="222"/>
      <c r="J143" s="223">
        <f>ROUND(I143*H143,2)</f>
        <v>0</v>
      </c>
      <c r="K143" s="219" t="s">
        <v>146</v>
      </c>
      <c r="L143" s="43"/>
      <c r="M143" s="224" t="s">
        <v>1</v>
      </c>
      <c r="N143" s="225" t="s">
        <v>42</v>
      </c>
      <c r="O143" s="90"/>
      <c r="P143" s="226">
        <f>O143*H143</f>
        <v>0</v>
      </c>
      <c r="Q143" s="226">
        <v>4.0000000000000003E-05</v>
      </c>
      <c r="R143" s="226">
        <f>Q143*H143</f>
        <v>0.0010836000000000001</v>
      </c>
      <c r="S143" s="226">
        <v>0</v>
      </c>
      <c r="T143" s="227">
        <f>S143*H143</f>
        <v>0</v>
      </c>
      <c r="U143" s="37"/>
      <c r="V143" s="37"/>
      <c r="W143" s="37"/>
      <c r="X143" s="37"/>
      <c r="Y143" s="37"/>
      <c r="Z143" s="37"/>
      <c r="AA143" s="37"/>
      <c r="AB143" s="37"/>
      <c r="AC143" s="37"/>
      <c r="AD143" s="37"/>
      <c r="AE143" s="37"/>
      <c r="AR143" s="228" t="s">
        <v>147</v>
      </c>
      <c r="AT143" s="228" t="s">
        <v>142</v>
      </c>
      <c r="AU143" s="228" t="s">
        <v>87</v>
      </c>
      <c r="AY143" s="16" t="s">
        <v>139</v>
      </c>
      <c r="BE143" s="229">
        <f>IF(N143="základní",J143,0)</f>
        <v>0</v>
      </c>
      <c r="BF143" s="229">
        <f>IF(N143="snížená",J143,0)</f>
        <v>0</v>
      </c>
      <c r="BG143" s="229">
        <f>IF(N143="zákl. přenesená",J143,0)</f>
        <v>0</v>
      </c>
      <c r="BH143" s="229">
        <f>IF(N143="sníž. přenesená",J143,0)</f>
        <v>0</v>
      </c>
      <c r="BI143" s="229">
        <f>IF(N143="nulová",J143,0)</f>
        <v>0</v>
      </c>
      <c r="BJ143" s="16" t="s">
        <v>85</v>
      </c>
      <c r="BK143" s="229">
        <f>ROUND(I143*H143,2)</f>
        <v>0</v>
      </c>
      <c r="BL143" s="16" t="s">
        <v>147</v>
      </c>
      <c r="BM143" s="228" t="s">
        <v>172</v>
      </c>
    </row>
    <row r="144" s="2" customFormat="1">
      <c r="A144" s="37"/>
      <c r="B144" s="38"/>
      <c r="C144" s="39"/>
      <c r="D144" s="230" t="s">
        <v>149</v>
      </c>
      <c r="E144" s="39"/>
      <c r="F144" s="231" t="s">
        <v>173</v>
      </c>
      <c r="G144" s="39"/>
      <c r="H144" s="39"/>
      <c r="I144" s="232"/>
      <c r="J144" s="39"/>
      <c r="K144" s="39"/>
      <c r="L144" s="43"/>
      <c r="M144" s="233"/>
      <c r="N144" s="234"/>
      <c r="O144" s="90"/>
      <c r="P144" s="90"/>
      <c r="Q144" s="90"/>
      <c r="R144" s="90"/>
      <c r="S144" s="90"/>
      <c r="T144" s="91"/>
      <c r="U144" s="37"/>
      <c r="V144" s="37"/>
      <c r="W144" s="37"/>
      <c r="X144" s="37"/>
      <c r="Y144" s="37"/>
      <c r="Z144" s="37"/>
      <c r="AA144" s="37"/>
      <c r="AB144" s="37"/>
      <c r="AC144" s="37"/>
      <c r="AD144" s="37"/>
      <c r="AE144" s="37"/>
      <c r="AT144" s="16" t="s">
        <v>149</v>
      </c>
      <c r="AU144" s="16" t="s">
        <v>87</v>
      </c>
    </row>
    <row r="145" s="2" customFormat="1">
      <c r="A145" s="37"/>
      <c r="B145" s="38"/>
      <c r="C145" s="39"/>
      <c r="D145" s="230" t="s">
        <v>167</v>
      </c>
      <c r="E145" s="39"/>
      <c r="F145" s="235" t="s">
        <v>174</v>
      </c>
      <c r="G145" s="39"/>
      <c r="H145" s="39"/>
      <c r="I145" s="232"/>
      <c r="J145" s="39"/>
      <c r="K145" s="39"/>
      <c r="L145" s="43"/>
      <c r="M145" s="233"/>
      <c r="N145" s="234"/>
      <c r="O145" s="90"/>
      <c r="P145" s="90"/>
      <c r="Q145" s="90"/>
      <c r="R145" s="90"/>
      <c r="S145" s="90"/>
      <c r="T145" s="91"/>
      <c r="U145" s="37"/>
      <c r="V145" s="37"/>
      <c r="W145" s="37"/>
      <c r="X145" s="37"/>
      <c r="Y145" s="37"/>
      <c r="Z145" s="37"/>
      <c r="AA145" s="37"/>
      <c r="AB145" s="37"/>
      <c r="AC145" s="37"/>
      <c r="AD145" s="37"/>
      <c r="AE145" s="37"/>
      <c r="AT145" s="16" t="s">
        <v>167</v>
      </c>
      <c r="AU145" s="16" t="s">
        <v>87</v>
      </c>
    </row>
    <row r="146" s="2" customFormat="1" ht="14.4" customHeight="1">
      <c r="A146" s="37"/>
      <c r="B146" s="38"/>
      <c r="C146" s="217" t="s">
        <v>140</v>
      </c>
      <c r="D146" s="217" t="s">
        <v>142</v>
      </c>
      <c r="E146" s="218" t="s">
        <v>175</v>
      </c>
      <c r="F146" s="219" t="s">
        <v>176</v>
      </c>
      <c r="G146" s="220" t="s">
        <v>177</v>
      </c>
      <c r="H146" s="221">
        <v>1.8</v>
      </c>
      <c r="I146" s="222"/>
      <c r="J146" s="223">
        <f>ROUND(I146*H146,2)</f>
        <v>0</v>
      </c>
      <c r="K146" s="219" t="s">
        <v>146</v>
      </c>
      <c r="L146" s="43"/>
      <c r="M146" s="224" t="s">
        <v>1</v>
      </c>
      <c r="N146" s="225" t="s">
        <v>42</v>
      </c>
      <c r="O146" s="90"/>
      <c r="P146" s="226">
        <f>O146*H146</f>
        <v>0</v>
      </c>
      <c r="Q146" s="226">
        <v>0</v>
      </c>
      <c r="R146" s="226">
        <f>Q146*H146</f>
        <v>0</v>
      </c>
      <c r="S146" s="226">
        <v>0.036999999999999998</v>
      </c>
      <c r="T146" s="227">
        <f>S146*H146</f>
        <v>0.066599999999999993</v>
      </c>
      <c r="U146" s="37"/>
      <c r="V146" s="37"/>
      <c r="W146" s="37"/>
      <c r="X146" s="37"/>
      <c r="Y146" s="37"/>
      <c r="Z146" s="37"/>
      <c r="AA146" s="37"/>
      <c r="AB146" s="37"/>
      <c r="AC146" s="37"/>
      <c r="AD146" s="37"/>
      <c r="AE146" s="37"/>
      <c r="AR146" s="228" t="s">
        <v>147</v>
      </c>
      <c r="AT146" s="228" t="s">
        <v>142</v>
      </c>
      <c r="AU146" s="228" t="s">
        <v>87</v>
      </c>
      <c r="AY146" s="16" t="s">
        <v>139</v>
      </c>
      <c r="BE146" s="229">
        <f>IF(N146="základní",J146,0)</f>
        <v>0</v>
      </c>
      <c r="BF146" s="229">
        <f>IF(N146="snížená",J146,0)</f>
        <v>0</v>
      </c>
      <c r="BG146" s="229">
        <f>IF(N146="zákl. přenesená",J146,0)</f>
        <v>0</v>
      </c>
      <c r="BH146" s="229">
        <f>IF(N146="sníž. přenesená",J146,0)</f>
        <v>0</v>
      </c>
      <c r="BI146" s="229">
        <f>IF(N146="nulová",J146,0)</f>
        <v>0</v>
      </c>
      <c r="BJ146" s="16" t="s">
        <v>85</v>
      </c>
      <c r="BK146" s="229">
        <f>ROUND(I146*H146,2)</f>
        <v>0</v>
      </c>
      <c r="BL146" s="16" t="s">
        <v>147</v>
      </c>
      <c r="BM146" s="228" t="s">
        <v>178</v>
      </c>
    </row>
    <row r="147" s="2" customFormat="1">
      <c r="A147" s="37"/>
      <c r="B147" s="38"/>
      <c r="C147" s="39"/>
      <c r="D147" s="230" t="s">
        <v>149</v>
      </c>
      <c r="E147" s="39"/>
      <c r="F147" s="231" t="s">
        <v>179</v>
      </c>
      <c r="G147" s="39"/>
      <c r="H147" s="39"/>
      <c r="I147" s="232"/>
      <c r="J147" s="39"/>
      <c r="K147" s="39"/>
      <c r="L147" s="43"/>
      <c r="M147" s="233"/>
      <c r="N147" s="234"/>
      <c r="O147" s="90"/>
      <c r="P147" s="90"/>
      <c r="Q147" s="90"/>
      <c r="R147" s="90"/>
      <c r="S147" s="90"/>
      <c r="T147" s="91"/>
      <c r="U147" s="37"/>
      <c r="V147" s="37"/>
      <c r="W147" s="37"/>
      <c r="X147" s="37"/>
      <c r="Y147" s="37"/>
      <c r="Z147" s="37"/>
      <c r="AA147" s="37"/>
      <c r="AB147" s="37"/>
      <c r="AC147" s="37"/>
      <c r="AD147" s="37"/>
      <c r="AE147" s="37"/>
      <c r="AT147" s="16" t="s">
        <v>149</v>
      </c>
      <c r="AU147" s="16" t="s">
        <v>87</v>
      </c>
    </row>
    <row r="148" s="13" customFormat="1">
      <c r="A148" s="13"/>
      <c r="B148" s="236"/>
      <c r="C148" s="237"/>
      <c r="D148" s="230" t="s">
        <v>180</v>
      </c>
      <c r="E148" s="238" t="s">
        <v>1</v>
      </c>
      <c r="F148" s="239" t="s">
        <v>181</v>
      </c>
      <c r="G148" s="237"/>
      <c r="H148" s="240">
        <v>1.8</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180</v>
      </c>
      <c r="AU148" s="246" t="s">
        <v>87</v>
      </c>
      <c r="AV148" s="13" t="s">
        <v>87</v>
      </c>
      <c r="AW148" s="13" t="s">
        <v>33</v>
      </c>
      <c r="AX148" s="13" t="s">
        <v>85</v>
      </c>
      <c r="AY148" s="246" t="s">
        <v>139</v>
      </c>
    </row>
    <row r="149" s="12" customFormat="1" ht="22.8" customHeight="1">
      <c r="A149" s="12"/>
      <c r="B149" s="201"/>
      <c r="C149" s="202"/>
      <c r="D149" s="203" t="s">
        <v>76</v>
      </c>
      <c r="E149" s="215" t="s">
        <v>182</v>
      </c>
      <c r="F149" s="215" t="s">
        <v>183</v>
      </c>
      <c r="G149" s="202"/>
      <c r="H149" s="202"/>
      <c r="I149" s="205"/>
      <c r="J149" s="216">
        <f>BK149</f>
        <v>0</v>
      </c>
      <c r="K149" s="202"/>
      <c r="L149" s="207"/>
      <c r="M149" s="208"/>
      <c r="N149" s="209"/>
      <c r="O149" s="209"/>
      <c r="P149" s="210">
        <f>SUM(P150:P162)</f>
        <v>0</v>
      </c>
      <c r="Q149" s="209"/>
      <c r="R149" s="210">
        <f>SUM(R150:R162)</f>
        <v>0</v>
      </c>
      <c r="S149" s="209"/>
      <c r="T149" s="211">
        <f>SUM(T150:T162)</f>
        <v>0</v>
      </c>
      <c r="U149" s="12"/>
      <c r="V149" s="12"/>
      <c r="W149" s="12"/>
      <c r="X149" s="12"/>
      <c r="Y149" s="12"/>
      <c r="Z149" s="12"/>
      <c r="AA149" s="12"/>
      <c r="AB149" s="12"/>
      <c r="AC149" s="12"/>
      <c r="AD149" s="12"/>
      <c r="AE149" s="12"/>
      <c r="AR149" s="212" t="s">
        <v>85</v>
      </c>
      <c r="AT149" s="213" t="s">
        <v>76</v>
      </c>
      <c r="AU149" s="213" t="s">
        <v>85</v>
      </c>
      <c r="AY149" s="212" t="s">
        <v>139</v>
      </c>
      <c r="BK149" s="214">
        <f>SUM(BK150:BK162)</f>
        <v>0</v>
      </c>
    </row>
    <row r="150" s="2" customFormat="1" ht="14.4" customHeight="1">
      <c r="A150" s="37"/>
      <c r="B150" s="38"/>
      <c r="C150" s="217" t="s">
        <v>184</v>
      </c>
      <c r="D150" s="217" t="s">
        <v>142</v>
      </c>
      <c r="E150" s="218" t="s">
        <v>185</v>
      </c>
      <c r="F150" s="219" t="s">
        <v>186</v>
      </c>
      <c r="G150" s="220" t="s">
        <v>187</v>
      </c>
      <c r="H150" s="221">
        <v>1.242</v>
      </c>
      <c r="I150" s="222"/>
      <c r="J150" s="223">
        <f>ROUND(I150*H150,2)</f>
        <v>0</v>
      </c>
      <c r="K150" s="219" t="s">
        <v>146</v>
      </c>
      <c r="L150" s="43"/>
      <c r="M150" s="224" t="s">
        <v>1</v>
      </c>
      <c r="N150" s="225" t="s">
        <v>42</v>
      </c>
      <c r="O150" s="90"/>
      <c r="P150" s="226">
        <f>O150*H150</f>
        <v>0</v>
      </c>
      <c r="Q150" s="226">
        <v>0</v>
      </c>
      <c r="R150" s="226">
        <f>Q150*H150</f>
        <v>0</v>
      </c>
      <c r="S150" s="226">
        <v>0</v>
      </c>
      <c r="T150" s="227">
        <f>S150*H150</f>
        <v>0</v>
      </c>
      <c r="U150" s="37"/>
      <c r="V150" s="37"/>
      <c r="W150" s="37"/>
      <c r="X150" s="37"/>
      <c r="Y150" s="37"/>
      <c r="Z150" s="37"/>
      <c r="AA150" s="37"/>
      <c r="AB150" s="37"/>
      <c r="AC150" s="37"/>
      <c r="AD150" s="37"/>
      <c r="AE150" s="37"/>
      <c r="AR150" s="228" t="s">
        <v>147</v>
      </c>
      <c r="AT150" s="228" t="s">
        <v>142</v>
      </c>
      <c r="AU150" s="228" t="s">
        <v>87</v>
      </c>
      <c r="AY150" s="16" t="s">
        <v>139</v>
      </c>
      <c r="BE150" s="229">
        <f>IF(N150="základní",J150,0)</f>
        <v>0</v>
      </c>
      <c r="BF150" s="229">
        <f>IF(N150="snížená",J150,0)</f>
        <v>0</v>
      </c>
      <c r="BG150" s="229">
        <f>IF(N150="zákl. přenesená",J150,0)</f>
        <v>0</v>
      </c>
      <c r="BH150" s="229">
        <f>IF(N150="sníž. přenesená",J150,0)</f>
        <v>0</v>
      </c>
      <c r="BI150" s="229">
        <f>IF(N150="nulová",J150,0)</f>
        <v>0</v>
      </c>
      <c r="BJ150" s="16" t="s">
        <v>85</v>
      </c>
      <c r="BK150" s="229">
        <f>ROUND(I150*H150,2)</f>
        <v>0</v>
      </c>
      <c r="BL150" s="16" t="s">
        <v>147</v>
      </c>
      <c r="BM150" s="228" t="s">
        <v>188</v>
      </c>
    </row>
    <row r="151" s="2" customFormat="1">
      <c r="A151" s="37"/>
      <c r="B151" s="38"/>
      <c r="C151" s="39"/>
      <c r="D151" s="230" t="s">
        <v>149</v>
      </c>
      <c r="E151" s="39"/>
      <c r="F151" s="231" t="s">
        <v>189</v>
      </c>
      <c r="G151" s="39"/>
      <c r="H151" s="39"/>
      <c r="I151" s="232"/>
      <c r="J151" s="39"/>
      <c r="K151" s="39"/>
      <c r="L151" s="43"/>
      <c r="M151" s="233"/>
      <c r="N151" s="234"/>
      <c r="O151" s="90"/>
      <c r="P151" s="90"/>
      <c r="Q151" s="90"/>
      <c r="R151" s="90"/>
      <c r="S151" s="90"/>
      <c r="T151" s="91"/>
      <c r="U151" s="37"/>
      <c r="V151" s="37"/>
      <c r="W151" s="37"/>
      <c r="X151" s="37"/>
      <c r="Y151" s="37"/>
      <c r="Z151" s="37"/>
      <c r="AA151" s="37"/>
      <c r="AB151" s="37"/>
      <c r="AC151" s="37"/>
      <c r="AD151" s="37"/>
      <c r="AE151" s="37"/>
      <c r="AT151" s="16" t="s">
        <v>149</v>
      </c>
      <c r="AU151" s="16" t="s">
        <v>87</v>
      </c>
    </row>
    <row r="152" s="2" customFormat="1">
      <c r="A152" s="37"/>
      <c r="B152" s="38"/>
      <c r="C152" s="39"/>
      <c r="D152" s="230" t="s">
        <v>167</v>
      </c>
      <c r="E152" s="39"/>
      <c r="F152" s="235" t="s">
        <v>190</v>
      </c>
      <c r="G152" s="39"/>
      <c r="H152" s="39"/>
      <c r="I152" s="232"/>
      <c r="J152" s="39"/>
      <c r="K152" s="39"/>
      <c r="L152" s="43"/>
      <c r="M152" s="233"/>
      <c r="N152" s="234"/>
      <c r="O152" s="90"/>
      <c r="P152" s="90"/>
      <c r="Q152" s="90"/>
      <c r="R152" s="90"/>
      <c r="S152" s="90"/>
      <c r="T152" s="91"/>
      <c r="U152" s="37"/>
      <c r="V152" s="37"/>
      <c r="W152" s="37"/>
      <c r="X152" s="37"/>
      <c r="Y152" s="37"/>
      <c r="Z152" s="37"/>
      <c r="AA152" s="37"/>
      <c r="AB152" s="37"/>
      <c r="AC152" s="37"/>
      <c r="AD152" s="37"/>
      <c r="AE152" s="37"/>
      <c r="AT152" s="16" t="s">
        <v>167</v>
      </c>
      <c r="AU152" s="16" t="s">
        <v>87</v>
      </c>
    </row>
    <row r="153" s="2" customFormat="1" ht="14.4" customHeight="1">
      <c r="A153" s="37"/>
      <c r="B153" s="38"/>
      <c r="C153" s="217" t="s">
        <v>191</v>
      </c>
      <c r="D153" s="217" t="s">
        <v>142</v>
      </c>
      <c r="E153" s="218" t="s">
        <v>192</v>
      </c>
      <c r="F153" s="219" t="s">
        <v>193</v>
      </c>
      <c r="G153" s="220" t="s">
        <v>187</v>
      </c>
      <c r="H153" s="221">
        <v>1.242</v>
      </c>
      <c r="I153" s="222"/>
      <c r="J153" s="223">
        <f>ROUND(I153*H153,2)</f>
        <v>0</v>
      </c>
      <c r="K153" s="219" t="s">
        <v>146</v>
      </c>
      <c r="L153" s="43"/>
      <c r="M153" s="224" t="s">
        <v>1</v>
      </c>
      <c r="N153" s="225" t="s">
        <v>42</v>
      </c>
      <c r="O153" s="90"/>
      <c r="P153" s="226">
        <f>O153*H153</f>
        <v>0</v>
      </c>
      <c r="Q153" s="226">
        <v>0</v>
      </c>
      <c r="R153" s="226">
        <f>Q153*H153</f>
        <v>0</v>
      </c>
      <c r="S153" s="226">
        <v>0</v>
      </c>
      <c r="T153" s="227">
        <f>S153*H153</f>
        <v>0</v>
      </c>
      <c r="U153" s="37"/>
      <c r="V153" s="37"/>
      <c r="W153" s="37"/>
      <c r="X153" s="37"/>
      <c r="Y153" s="37"/>
      <c r="Z153" s="37"/>
      <c r="AA153" s="37"/>
      <c r="AB153" s="37"/>
      <c r="AC153" s="37"/>
      <c r="AD153" s="37"/>
      <c r="AE153" s="37"/>
      <c r="AR153" s="228" t="s">
        <v>147</v>
      </c>
      <c r="AT153" s="228" t="s">
        <v>142</v>
      </c>
      <c r="AU153" s="228" t="s">
        <v>87</v>
      </c>
      <c r="AY153" s="16" t="s">
        <v>139</v>
      </c>
      <c r="BE153" s="229">
        <f>IF(N153="základní",J153,0)</f>
        <v>0</v>
      </c>
      <c r="BF153" s="229">
        <f>IF(N153="snížená",J153,0)</f>
        <v>0</v>
      </c>
      <c r="BG153" s="229">
        <f>IF(N153="zákl. přenesená",J153,0)</f>
        <v>0</v>
      </c>
      <c r="BH153" s="229">
        <f>IF(N153="sníž. přenesená",J153,0)</f>
        <v>0</v>
      </c>
      <c r="BI153" s="229">
        <f>IF(N153="nulová",J153,0)</f>
        <v>0</v>
      </c>
      <c r="BJ153" s="16" t="s">
        <v>85</v>
      </c>
      <c r="BK153" s="229">
        <f>ROUND(I153*H153,2)</f>
        <v>0</v>
      </c>
      <c r="BL153" s="16" t="s">
        <v>147</v>
      </c>
      <c r="BM153" s="228" t="s">
        <v>194</v>
      </c>
    </row>
    <row r="154" s="2" customFormat="1">
      <c r="A154" s="37"/>
      <c r="B154" s="38"/>
      <c r="C154" s="39"/>
      <c r="D154" s="230" t="s">
        <v>149</v>
      </c>
      <c r="E154" s="39"/>
      <c r="F154" s="231" t="s">
        <v>195</v>
      </c>
      <c r="G154" s="39"/>
      <c r="H154" s="39"/>
      <c r="I154" s="232"/>
      <c r="J154" s="39"/>
      <c r="K154" s="39"/>
      <c r="L154" s="43"/>
      <c r="M154" s="233"/>
      <c r="N154" s="234"/>
      <c r="O154" s="90"/>
      <c r="P154" s="90"/>
      <c r="Q154" s="90"/>
      <c r="R154" s="90"/>
      <c r="S154" s="90"/>
      <c r="T154" s="91"/>
      <c r="U154" s="37"/>
      <c r="V154" s="37"/>
      <c r="W154" s="37"/>
      <c r="X154" s="37"/>
      <c r="Y154" s="37"/>
      <c r="Z154" s="37"/>
      <c r="AA154" s="37"/>
      <c r="AB154" s="37"/>
      <c r="AC154" s="37"/>
      <c r="AD154" s="37"/>
      <c r="AE154" s="37"/>
      <c r="AT154" s="16" t="s">
        <v>149</v>
      </c>
      <c r="AU154" s="16" t="s">
        <v>87</v>
      </c>
    </row>
    <row r="155" s="2" customFormat="1">
      <c r="A155" s="37"/>
      <c r="B155" s="38"/>
      <c r="C155" s="39"/>
      <c r="D155" s="230" t="s">
        <v>167</v>
      </c>
      <c r="E155" s="39"/>
      <c r="F155" s="235" t="s">
        <v>196</v>
      </c>
      <c r="G155" s="39"/>
      <c r="H155" s="39"/>
      <c r="I155" s="232"/>
      <c r="J155" s="39"/>
      <c r="K155" s="39"/>
      <c r="L155" s="43"/>
      <c r="M155" s="233"/>
      <c r="N155" s="234"/>
      <c r="O155" s="90"/>
      <c r="P155" s="90"/>
      <c r="Q155" s="90"/>
      <c r="R155" s="90"/>
      <c r="S155" s="90"/>
      <c r="T155" s="91"/>
      <c r="U155" s="37"/>
      <c r="V155" s="37"/>
      <c r="W155" s="37"/>
      <c r="X155" s="37"/>
      <c r="Y155" s="37"/>
      <c r="Z155" s="37"/>
      <c r="AA155" s="37"/>
      <c r="AB155" s="37"/>
      <c r="AC155" s="37"/>
      <c r="AD155" s="37"/>
      <c r="AE155" s="37"/>
      <c r="AT155" s="16" t="s">
        <v>167</v>
      </c>
      <c r="AU155" s="16" t="s">
        <v>87</v>
      </c>
    </row>
    <row r="156" s="2" customFormat="1" ht="14.4" customHeight="1">
      <c r="A156" s="37"/>
      <c r="B156" s="38"/>
      <c r="C156" s="217" t="s">
        <v>161</v>
      </c>
      <c r="D156" s="217" t="s">
        <v>142</v>
      </c>
      <c r="E156" s="218" t="s">
        <v>197</v>
      </c>
      <c r="F156" s="219" t="s">
        <v>198</v>
      </c>
      <c r="G156" s="220" t="s">
        <v>187</v>
      </c>
      <c r="H156" s="221">
        <v>23.597999999999999</v>
      </c>
      <c r="I156" s="222"/>
      <c r="J156" s="223">
        <f>ROUND(I156*H156,2)</f>
        <v>0</v>
      </c>
      <c r="K156" s="219" t="s">
        <v>146</v>
      </c>
      <c r="L156" s="43"/>
      <c r="M156" s="224" t="s">
        <v>1</v>
      </c>
      <c r="N156" s="225" t="s">
        <v>42</v>
      </c>
      <c r="O156" s="90"/>
      <c r="P156" s="226">
        <f>O156*H156</f>
        <v>0</v>
      </c>
      <c r="Q156" s="226">
        <v>0</v>
      </c>
      <c r="R156" s="226">
        <f>Q156*H156</f>
        <v>0</v>
      </c>
      <c r="S156" s="226">
        <v>0</v>
      </c>
      <c r="T156" s="227">
        <f>S156*H156</f>
        <v>0</v>
      </c>
      <c r="U156" s="37"/>
      <c r="V156" s="37"/>
      <c r="W156" s="37"/>
      <c r="X156" s="37"/>
      <c r="Y156" s="37"/>
      <c r="Z156" s="37"/>
      <c r="AA156" s="37"/>
      <c r="AB156" s="37"/>
      <c r="AC156" s="37"/>
      <c r="AD156" s="37"/>
      <c r="AE156" s="37"/>
      <c r="AR156" s="228" t="s">
        <v>147</v>
      </c>
      <c r="AT156" s="228" t="s">
        <v>142</v>
      </c>
      <c r="AU156" s="228" t="s">
        <v>87</v>
      </c>
      <c r="AY156" s="16" t="s">
        <v>139</v>
      </c>
      <c r="BE156" s="229">
        <f>IF(N156="základní",J156,0)</f>
        <v>0</v>
      </c>
      <c r="BF156" s="229">
        <f>IF(N156="snížená",J156,0)</f>
        <v>0</v>
      </c>
      <c r="BG156" s="229">
        <f>IF(N156="zákl. přenesená",J156,0)</f>
        <v>0</v>
      </c>
      <c r="BH156" s="229">
        <f>IF(N156="sníž. přenesená",J156,0)</f>
        <v>0</v>
      </c>
      <c r="BI156" s="229">
        <f>IF(N156="nulová",J156,0)</f>
        <v>0</v>
      </c>
      <c r="BJ156" s="16" t="s">
        <v>85</v>
      </c>
      <c r="BK156" s="229">
        <f>ROUND(I156*H156,2)</f>
        <v>0</v>
      </c>
      <c r="BL156" s="16" t="s">
        <v>147</v>
      </c>
      <c r="BM156" s="228" t="s">
        <v>199</v>
      </c>
    </row>
    <row r="157" s="2" customFormat="1">
      <c r="A157" s="37"/>
      <c r="B157" s="38"/>
      <c r="C157" s="39"/>
      <c r="D157" s="230" t="s">
        <v>149</v>
      </c>
      <c r="E157" s="39"/>
      <c r="F157" s="231" t="s">
        <v>200</v>
      </c>
      <c r="G157" s="39"/>
      <c r="H157" s="39"/>
      <c r="I157" s="232"/>
      <c r="J157" s="39"/>
      <c r="K157" s="39"/>
      <c r="L157" s="43"/>
      <c r="M157" s="233"/>
      <c r="N157" s="234"/>
      <c r="O157" s="90"/>
      <c r="P157" s="90"/>
      <c r="Q157" s="90"/>
      <c r="R157" s="90"/>
      <c r="S157" s="90"/>
      <c r="T157" s="91"/>
      <c r="U157" s="37"/>
      <c r="V157" s="37"/>
      <c r="W157" s="37"/>
      <c r="X157" s="37"/>
      <c r="Y157" s="37"/>
      <c r="Z157" s="37"/>
      <c r="AA157" s="37"/>
      <c r="AB157" s="37"/>
      <c r="AC157" s="37"/>
      <c r="AD157" s="37"/>
      <c r="AE157" s="37"/>
      <c r="AT157" s="16" t="s">
        <v>149</v>
      </c>
      <c r="AU157" s="16" t="s">
        <v>87</v>
      </c>
    </row>
    <row r="158" s="2" customFormat="1">
      <c r="A158" s="37"/>
      <c r="B158" s="38"/>
      <c r="C158" s="39"/>
      <c r="D158" s="230" t="s">
        <v>167</v>
      </c>
      <c r="E158" s="39"/>
      <c r="F158" s="235" t="s">
        <v>201</v>
      </c>
      <c r="G158" s="39"/>
      <c r="H158" s="39"/>
      <c r="I158" s="232"/>
      <c r="J158" s="39"/>
      <c r="K158" s="39"/>
      <c r="L158" s="43"/>
      <c r="M158" s="233"/>
      <c r="N158" s="234"/>
      <c r="O158" s="90"/>
      <c r="P158" s="90"/>
      <c r="Q158" s="90"/>
      <c r="R158" s="90"/>
      <c r="S158" s="90"/>
      <c r="T158" s="91"/>
      <c r="U158" s="37"/>
      <c r="V158" s="37"/>
      <c r="W158" s="37"/>
      <c r="X158" s="37"/>
      <c r="Y158" s="37"/>
      <c r="Z158" s="37"/>
      <c r="AA158" s="37"/>
      <c r="AB158" s="37"/>
      <c r="AC158" s="37"/>
      <c r="AD158" s="37"/>
      <c r="AE158" s="37"/>
      <c r="AT158" s="16" t="s">
        <v>167</v>
      </c>
      <c r="AU158" s="16" t="s">
        <v>87</v>
      </c>
    </row>
    <row r="159" s="13" customFormat="1">
      <c r="A159" s="13"/>
      <c r="B159" s="236"/>
      <c r="C159" s="237"/>
      <c r="D159" s="230" t="s">
        <v>180</v>
      </c>
      <c r="E159" s="237"/>
      <c r="F159" s="239" t="s">
        <v>202</v>
      </c>
      <c r="G159" s="237"/>
      <c r="H159" s="240">
        <v>23.597999999999999</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180</v>
      </c>
      <c r="AU159" s="246" t="s">
        <v>87</v>
      </c>
      <c r="AV159" s="13" t="s">
        <v>87</v>
      </c>
      <c r="AW159" s="13" t="s">
        <v>4</v>
      </c>
      <c r="AX159" s="13" t="s">
        <v>85</v>
      </c>
      <c r="AY159" s="246" t="s">
        <v>139</v>
      </c>
    </row>
    <row r="160" s="2" customFormat="1" ht="14.4" customHeight="1">
      <c r="A160" s="37"/>
      <c r="B160" s="38"/>
      <c r="C160" s="217" t="s">
        <v>203</v>
      </c>
      <c r="D160" s="217" t="s">
        <v>142</v>
      </c>
      <c r="E160" s="218" t="s">
        <v>204</v>
      </c>
      <c r="F160" s="219" t="s">
        <v>205</v>
      </c>
      <c r="G160" s="220" t="s">
        <v>187</v>
      </c>
      <c r="H160" s="221">
        <v>1.218</v>
      </c>
      <c r="I160" s="222"/>
      <c r="J160" s="223">
        <f>ROUND(I160*H160,2)</f>
        <v>0</v>
      </c>
      <c r="K160" s="219" t="s">
        <v>146</v>
      </c>
      <c r="L160" s="43"/>
      <c r="M160" s="224" t="s">
        <v>1</v>
      </c>
      <c r="N160" s="225" t="s">
        <v>42</v>
      </c>
      <c r="O160" s="90"/>
      <c r="P160" s="226">
        <f>O160*H160</f>
        <v>0</v>
      </c>
      <c r="Q160" s="226">
        <v>0</v>
      </c>
      <c r="R160" s="226">
        <f>Q160*H160</f>
        <v>0</v>
      </c>
      <c r="S160" s="226">
        <v>0</v>
      </c>
      <c r="T160" s="227">
        <f>S160*H160</f>
        <v>0</v>
      </c>
      <c r="U160" s="37"/>
      <c r="V160" s="37"/>
      <c r="W160" s="37"/>
      <c r="X160" s="37"/>
      <c r="Y160" s="37"/>
      <c r="Z160" s="37"/>
      <c r="AA160" s="37"/>
      <c r="AB160" s="37"/>
      <c r="AC160" s="37"/>
      <c r="AD160" s="37"/>
      <c r="AE160" s="37"/>
      <c r="AR160" s="228" t="s">
        <v>147</v>
      </c>
      <c r="AT160" s="228" t="s">
        <v>142</v>
      </c>
      <c r="AU160" s="228" t="s">
        <v>87</v>
      </c>
      <c r="AY160" s="16" t="s">
        <v>139</v>
      </c>
      <c r="BE160" s="229">
        <f>IF(N160="základní",J160,0)</f>
        <v>0</v>
      </c>
      <c r="BF160" s="229">
        <f>IF(N160="snížená",J160,0)</f>
        <v>0</v>
      </c>
      <c r="BG160" s="229">
        <f>IF(N160="zákl. přenesená",J160,0)</f>
        <v>0</v>
      </c>
      <c r="BH160" s="229">
        <f>IF(N160="sníž. přenesená",J160,0)</f>
        <v>0</v>
      </c>
      <c r="BI160" s="229">
        <f>IF(N160="nulová",J160,0)</f>
        <v>0</v>
      </c>
      <c r="BJ160" s="16" t="s">
        <v>85</v>
      </c>
      <c r="BK160" s="229">
        <f>ROUND(I160*H160,2)</f>
        <v>0</v>
      </c>
      <c r="BL160" s="16" t="s">
        <v>147</v>
      </c>
      <c r="BM160" s="228" t="s">
        <v>206</v>
      </c>
    </row>
    <row r="161" s="2" customFormat="1">
      <c r="A161" s="37"/>
      <c r="B161" s="38"/>
      <c r="C161" s="39"/>
      <c r="D161" s="230" t="s">
        <v>149</v>
      </c>
      <c r="E161" s="39"/>
      <c r="F161" s="231" t="s">
        <v>207</v>
      </c>
      <c r="G161" s="39"/>
      <c r="H161" s="39"/>
      <c r="I161" s="232"/>
      <c r="J161" s="39"/>
      <c r="K161" s="39"/>
      <c r="L161" s="43"/>
      <c r="M161" s="233"/>
      <c r="N161" s="234"/>
      <c r="O161" s="90"/>
      <c r="P161" s="90"/>
      <c r="Q161" s="90"/>
      <c r="R161" s="90"/>
      <c r="S161" s="90"/>
      <c r="T161" s="91"/>
      <c r="U161" s="37"/>
      <c r="V161" s="37"/>
      <c r="W161" s="37"/>
      <c r="X161" s="37"/>
      <c r="Y161" s="37"/>
      <c r="Z161" s="37"/>
      <c r="AA161" s="37"/>
      <c r="AB161" s="37"/>
      <c r="AC161" s="37"/>
      <c r="AD161" s="37"/>
      <c r="AE161" s="37"/>
      <c r="AT161" s="16" t="s">
        <v>149</v>
      </c>
      <c r="AU161" s="16" t="s">
        <v>87</v>
      </c>
    </row>
    <row r="162" s="2" customFormat="1">
      <c r="A162" s="37"/>
      <c r="B162" s="38"/>
      <c r="C162" s="39"/>
      <c r="D162" s="230" t="s">
        <v>167</v>
      </c>
      <c r="E162" s="39"/>
      <c r="F162" s="235" t="s">
        <v>208</v>
      </c>
      <c r="G162" s="39"/>
      <c r="H162" s="39"/>
      <c r="I162" s="232"/>
      <c r="J162" s="39"/>
      <c r="K162" s="39"/>
      <c r="L162" s="43"/>
      <c r="M162" s="233"/>
      <c r="N162" s="234"/>
      <c r="O162" s="90"/>
      <c r="P162" s="90"/>
      <c r="Q162" s="90"/>
      <c r="R162" s="90"/>
      <c r="S162" s="90"/>
      <c r="T162" s="91"/>
      <c r="U162" s="37"/>
      <c r="V162" s="37"/>
      <c r="W162" s="37"/>
      <c r="X162" s="37"/>
      <c r="Y162" s="37"/>
      <c r="Z162" s="37"/>
      <c r="AA162" s="37"/>
      <c r="AB162" s="37"/>
      <c r="AC162" s="37"/>
      <c r="AD162" s="37"/>
      <c r="AE162" s="37"/>
      <c r="AT162" s="16" t="s">
        <v>167</v>
      </c>
      <c r="AU162" s="16" t="s">
        <v>87</v>
      </c>
    </row>
    <row r="163" s="12" customFormat="1" ht="22.8" customHeight="1">
      <c r="A163" s="12"/>
      <c r="B163" s="201"/>
      <c r="C163" s="202"/>
      <c r="D163" s="203" t="s">
        <v>76</v>
      </c>
      <c r="E163" s="215" t="s">
        <v>209</v>
      </c>
      <c r="F163" s="215" t="s">
        <v>210</v>
      </c>
      <c r="G163" s="202"/>
      <c r="H163" s="202"/>
      <c r="I163" s="205"/>
      <c r="J163" s="216">
        <f>BK163</f>
        <v>0</v>
      </c>
      <c r="K163" s="202"/>
      <c r="L163" s="207"/>
      <c r="M163" s="208"/>
      <c r="N163" s="209"/>
      <c r="O163" s="209"/>
      <c r="P163" s="210">
        <f>SUM(P164:P166)</f>
        <v>0</v>
      </c>
      <c r="Q163" s="209"/>
      <c r="R163" s="210">
        <f>SUM(R164:R166)</f>
        <v>0</v>
      </c>
      <c r="S163" s="209"/>
      <c r="T163" s="211">
        <f>SUM(T164:T166)</f>
        <v>0</v>
      </c>
      <c r="U163" s="12"/>
      <c r="V163" s="12"/>
      <c r="W163" s="12"/>
      <c r="X163" s="12"/>
      <c r="Y163" s="12"/>
      <c r="Z163" s="12"/>
      <c r="AA163" s="12"/>
      <c r="AB163" s="12"/>
      <c r="AC163" s="12"/>
      <c r="AD163" s="12"/>
      <c r="AE163" s="12"/>
      <c r="AR163" s="212" t="s">
        <v>85</v>
      </c>
      <c r="AT163" s="213" t="s">
        <v>76</v>
      </c>
      <c r="AU163" s="213" t="s">
        <v>85</v>
      </c>
      <c r="AY163" s="212" t="s">
        <v>139</v>
      </c>
      <c r="BK163" s="214">
        <f>SUM(BK164:BK166)</f>
        <v>0</v>
      </c>
    </row>
    <row r="164" s="2" customFormat="1" ht="14.4" customHeight="1">
      <c r="A164" s="37"/>
      <c r="B164" s="38"/>
      <c r="C164" s="217" t="s">
        <v>211</v>
      </c>
      <c r="D164" s="217" t="s">
        <v>142</v>
      </c>
      <c r="E164" s="218" t="s">
        <v>212</v>
      </c>
      <c r="F164" s="219" t="s">
        <v>213</v>
      </c>
      <c r="G164" s="220" t="s">
        <v>187</v>
      </c>
      <c r="H164" s="221">
        <v>0.42099999999999999</v>
      </c>
      <c r="I164" s="222"/>
      <c r="J164" s="223">
        <f>ROUND(I164*H164,2)</f>
        <v>0</v>
      </c>
      <c r="K164" s="219" t="s">
        <v>146</v>
      </c>
      <c r="L164" s="43"/>
      <c r="M164" s="224" t="s">
        <v>1</v>
      </c>
      <c r="N164" s="225" t="s">
        <v>42</v>
      </c>
      <c r="O164" s="90"/>
      <c r="P164" s="226">
        <f>O164*H164</f>
        <v>0</v>
      </c>
      <c r="Q164" s="226">
        <v>0</v>
      </c>
      <c r="R164" s="226">
        <f>Q164*H164</f>
        <v>0</v>
      </c>
      <c r="S164" s="226">
        <v>0</v>
      </c>
      <c r="T164" s="227">
        <f>S164*H164</f>
        <v>0</v>
      </c>
      <c r="U164" s="37"/>
      <c r="V164" s="37"/>
      <c r="W164" s="37"/>
      <c r="X164" s="37"/>
      <c r="Y164" s="37"/>
      <c r="Z164" s="37"/>
      <c r="AA164" s="37"/>
      <c r="AB164" s="37"/>
      <c r="AC164" s="37"/>
      <c r="AD164" s="37"/>
      <c r="AE164" s="37"/>
      <c r="AR164" s="228" t="s">
        <v>147</v>
      </c>
      <c r="AT164" s="228" t="s">
        <v>142</v>
      </c>
      <c r="AU164" s="228" t="s">
        <v>87</v>
      </c>
      <c r="AY164" s="16" t="s">
        <v>139</v>
      </c>
      <c r="BE164" s="229">
        <f>IF(N164="základní",J164,0)</f>
        <v>0</v>
      </c>
      <c r="BF164" s="229">
        <f>IF(N164="snížená",J164,0)</f>
        <v>0</v>
      </c>
      <c r="BG164" s="229">
        <f>IF(N164="zákl. přenesená",J164,0)</f>
        <v>0</v>
      </c>
      <c r="BH164" s="229">
        <f>IF(N164="sníž. přenesená",J164,0)</f>
        <v>0</v>
      </c>
      <c r="BI164" s="229">
        <f>IF(N164="nulová",J164,0)</f>
        <v>0</v>
      </c>
      <c r="BJ164" s="16" t="s">
        <v>85</v>
      </c>
      <c r="BK164" s="229">
        <f>ROUND(I164*H164,2)</f>
        <v>0</v>
      </c>
      <c r="BL164" s="16" t="s">
        <v>147</v>
      </c>
      <c r="BM164" s="228" t="s">
        <v>214</v>
      </c>
    </row>
    <row r="165" s="2" customFormat="1">
      <c r="A165" s="37"/>
      <c r="B165" s="38"/>
      <c r="C165" s="39"/>
      <c r="D165" s="230" t="s">
        <v>149</v>
      </c>
      <c r="E165" s="39"/>
      <c r="F165" s="231" t="s">
        <v>215</v>
      </c>
      <c r="G165" s="39"/>
      <c r="H165" s="39"/>
      <c r="I165" s="232"/>
      <c r="J165" s="39"/>
      <c r="K165" s="39"/>
      <c r="L165" s="43"/>
      <c r="M165" s="233"/>
      <c r="N165" s="234"/>
      <c r="O165" s="90"/>
      <c r="P165" s="90"/>
      <c r="Q165" s="90"/>
      <c r="R165" s="90"/>
      <c r="S165" s="90"/>
      <c r="T165" s="91"/>
      <c r="U165" s="37"/>
      <c r="V165" s="37"/>
      <c r="W165" s="37"/>
      <c r="X165" s="37"/>
      <c r="Y165" s="37"/>
      <c r="Z165" s="37"/>
      <c r="AA165" s="37"/>
      <c r="AB165" s="37"/>
      <c r="AC165" s="37"/>
      <c r="AD165" s="37"/>
      <c r="AE165" s="37"/>
      <c r="AT165" s="16" t="s">
        <v>149</v>
      </c>
      <c r="AU165" s="16" t="s">
        <v>87</v>
      </c>
    </row>
    <row r="166" s="2" customFormat="1">
      <c r="A166" s="37"/>
      <c r="B166" s="38"/>
      <c r="C166" s="39"/>
      <c r="D166" s="230" t="s">
        <v>167</v>
      </c>
      <c r="E166" s="39"/>
      <c r="F166" s="235" t="s">
        <v>216</v>
      </c>
      <c r="G166" s="39"/>
      <c r="H166" s="39"/>
      <c r="I166" s="232"/>
      <c r="J166" s="39"/>
      <c r="K166" s="39"/>
      <c r="L166" s="43"/>
      <c r="M166" s="233"/>
      <c r="N166" s="234"/>
      <c r="O166" s="90"/>
      <c r="P166" s="90"/>
      <c r="Q166" s="90"/>
      <c r="R166" s="90"/>
      <c r="S166" s="90"/>
      <c r="T166" s="91"/>
      <c r="U166" s="37"/>
      <c r="V166" s="37"/>
      <c r="W166" s="37"/>
      <c r="X166" s="37"/>
      <c r="Y166" s="37"/>
      <c r="Z166" s="37"/>
      <c r="AA166" s="37"/>
      <c r="AB166" s="37"/>
      <c r="AC166" s="37"/>
      <c r="AD166" s="37"/>
      <c r="AE166" s="37"/>
      <c r="AT166" s="16" t="s">
        <v>167</v>
      </c>
      <c r="AU166" s="16" t="s">
        <v>87</v>
      </c>
    </row>
    <row r="167" s="12" customFormat="1" ht="25.92" customHeight="1">
      <c r="A167" s="12"/>
      <c r="B167" s="201"/>
      <c r="C167" s="202"/>
      <c r="D167" s="203" t="s">
        <v>76</v>
      </c>
      <c r="E167" s="204" t="s">
        <v>217</v>
      </c>
      <c r="F167" s="204" t="s">
        <v>218</v>
      </c>
      <c r="G167" s="202"/>
      <c r="H167" s="202"/>
      <c r="I167" s="205"/>
      <c r="J167" s="206">
        <f>BK167</f>
        <v>0</v>
      </c>
      <c r="K167" s="202"/>
      <c r="L167" s="207"/>
      <c r="M167" s="208"/>
      <c r="N167" s="209"/>
      <c r="O167" s="209"/>
      <c r="P167" s="210">
        <f>P168+P171+P192+P252+P293+P319+P332+P345</f>
        <v>0</v>
      </c>
      <c r="Q167" s="209"/>
      <c r="R167" s="210">
        <f>R168+R171+R192+R252+R293+R319+R332+R345</f>
        <v>0.7492916300000001</v>
      </c>
      <c r="S167" s="209"/>
      <c r="T167" s="211">
        <f>T168+T171+T192+T252+T293+T319+T332+T345</f>
        <v>1.1754953200000002</v>
      </c>
      <c r="U167" s="12"/>
      <c r="V167" s="12"/>
      <c r="W167" s="12"/>
      <c r="X167" s="12"/>
      <c r="Y167" s="12"/>
      <c r="Z167" s="12"/>
      <c r="AA167" s="12"/>
      <c r="AB167" s="12"/>
      <c r="AC167" s="12"/>
      <c r="AD167" s="12"/>
      <c r="AE167" s="12"/>
      <c r="AR167" s="212" t="s">
        <v>87</v>
      </c>
      <c r="AT167" s="213" t="s">
        <v>76</v>
      </c>
      <c r="AU167" s="213" t="s">
        <v>77</v>
      </c>
      <c r="AY167" s="212" t="s">
        <v>139</v>
      </c>
      <c r="BK167" s="214">
        <f>BK168+BK171+BK192+BK252+BK293+BK319+BK332+BK345</f>
        <v>0</v>
      </c>
    </row>
    <row r="168" s="12" customFormat="1" ht="22.8" customHeight="1">
      <c r="A168" s="12"/>
      <c r="B168" s="201"/>
      <c r="C168" s="202"/>
      <c r="D168" s="203" t="s">
        <v>76</v>
      </c>
      <c r="E168" s="215" t="s">
        <v>219</v>
      </c>
      <c r="F168" s="215" t="s">
        <v>220</v>
      </c>
      <c r="G168" s="202"/>
      <c r="H168" s="202"/>
      <c r="I168" s="205"/>
      <c r="J168" s="216">
        <f>BK168</f>
        <v>0</v>
      </c>
      <c r="K168" s="202"/>
      <c r="L168" s="207"/>
      <c r="M168" s="208"/>
      <c r="N168" s="209"/>
      <c r="O168" s="209"/>
      <c r="P168" s="210">
        <f>SUM(P169:P170)</f>
        <v>0</v>
      </c>
      <c r="Q168" s="209"/>
      <c r="R168" s="210">
        <f>SUM(R169:R170)</f>
        <v>0</v>
      </c>
      <c r="S168" s="209"/>
      <c r="T168" s="211">
        <f>SUM(T169:T170)</f>
        <v>0.25</v>
      </c>
      <c r="U168" s="12"/>
      <c r="V168" s="12"/>
      <c r="W168" s="12"/>
      <c r="X168" s="12"/>
      <c r="Y168" s="12"/>
      <c r="Z168" s="12"/>
      <c r="AA168" s="12"/>
      <c r="AB168" s="12"/>
      <c r="AC168" s="12"/>
      <c r="AD168" s="12"/>
      <c r="AE168" s="12"/>
      <c r="AR168" s="212" t="s">
        <v>87</v>
      </c>
      <c r="AT168" s="213" t="s">
        <v>76</v>
      </c>
      <c r="AU168" s="213" t="s">
        <v>85</v>
      </c>
      <c r="AY168" s="212" t="s">
        <v>139</v>
      </c>
      <c r="BK168" s="214">
        <f>SUM(BK169:BK170)</f>
        <v>0</v>
      </c>
    </row>
    <row r="169" s="2" customFormat="1" ht="14.4" customHeight="1">
      <c r="A169" s="37"/>
      <c r="B169" s="38"/>
      <c r="C169" s="217" t="s">
        <v>221</v>
      </c>
      <c r="D169" s="217" t="s">
        <v>142</v>
      </c>
      <c r="E169" s="218" t="s">
        <v>222</v>
      </c>
      <c r="F169" s="219" t="s">
        <v>223</v>
      </c>
      <c r="G169" s="220" t="s">
        <v>224</v>
      </c>
      <c r="H169" s="221">
        <v>1</v>
      </c>
      <c r="I169" s="222"/>
      <c r="J169" s="223">
        <f>ROUND(I169*H169,2)</f>
        <v>0</v>
      </c>
      <c r="K169" s="219" t="s">
        <v>1</v>
      </c>
      <c r="L169" s="43"/>
      <c r="M169" s="224" t="s">
        <v>1</v>
      </c>
      <c r="N169" s="225" t="s">
        <v>42</v>
      </c>
      <c r="O169" s="90"/>
      <c r="P169" s="226">
        <f>O169*H169</f>
        <v>0</v>
      </c>
      <c r="Q169" s="226">
        <v>0</v>
      </c>
      <c r="R169" s="226">
        <f>Q169*H169</f>
        <v>0</v>
      </c>
      <c r="S169" s="226">
        <v>0.25</v>
      </c>
      <c r="T169" s="227">
        <f>S169*H169</f>
        <v>0.25</v>
      </c>
      <c r="U169" s="37"/>
      <c r="V169" s="37"/>
      <c r="W169" s="37"/>
      <c r="X169" s="37"/>
      <c r="Y169" s="37"/>
      <c r="Z169" s="37"/>
      <c r="AA169" s="37"/>
      <c r="AB169" s="37"/>
      <c r="AC169" s="37"/>
      <c r="AD169" s="37"/>
      <c r="AE169" s="37"/>
      <c r="AR169" s="228" t="s">
        <v>225</v>
      </c>
      <c r="AT169" s="228" t="s">
        <v>142</v>
      </c>
      <c r="AU169" s="228" t="s">
        <v>87</v>
      </c>
      <c r="AY169" s="16" t="s">
        <v>139</v>
      </c>
      <c r="BE169" s="229">
        <f>IF(N169="základní",J169,0)</f>
        <v>0</v>
      </c>
      <c r="BF169" s="229">
        <f>IF(N169="snížená",J169,0)</f>
        <v>0</v>
      </c>
      <c r="BG169" s="229">
        <f>IF(N169="zákl. přenesená",J169,0)</f>
        <v>0</v>
      </c>
      <c r="BH169" s="229">
        <f>IF(N169="sníž. přenesená",J169,0)</f>
        <v>0</v>
      </c>
      <c r="BI169" s="229">
        <f>IF(N169="nulová",J169,0)</f>
        <v>0</v>
      </c>
      <c r="BJ169" s="16" t="s">
        <v>85</v>
      </c>
      <c r="BK169" s="229">
        <f>ROUND(I169*H169,2)</f>
        <v>0</v>
      </c>
      <c r="BL169" s="16" t="s">
        <v>225</v>
      </c>
      <c r="BM169" s="228" t="s">
        <v>226</v>
      </c>
    </row>
    <row r="170" s="2" customFormat="1">
      <c r="A170" s="37"/>
      <c r="B170" s="38"/>
      <c r="C170" s="39"/>
      <c r="D170" s="230" t="s">
        <v>149</v>
      </c>
      <c r="E170" s="39"/>
      <c r="F170" s="231" t="s">
        <v>223</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149</v>
      </c>
      <c r="AU170" s="16" t="s">
        <v>87</v>
      </c>
    </row>
    <row r="171" s="12" customFormat="1" ht="22.8" customHeight="1">
      <c r="A171" s="12"/>
      <c r="B171" s="201"/>
      <c r="C171" s="202"/>
      <c r="D171" s="203" t="s">
        <v>76</v>
      </c>
      <c r="E171" s="215" t="s">
        <v>227</v>
      </c>
      <c r="F171" s="215" t="s">
        <v>228</v>
      </c>
      <c r="G171" s="202"/>
      <c r="H171" s="202"/>
      <c r="I171" s="205"/>
      <c r="J171" s="216">
        <f>BK171</f>
        <v>0</v>
      </c>
      <c r="K171" s="202"/>
      <c r="L171" s="207"/>
      <c r="M171" s="208"/>
      <c r="N171" s="209"/>
      <c r="O171" s="209"/>
      <c r="P171" s="210">
        <f>SUM(P172:P191)</f>
        <v>0</v>
      </c>
      <c r="Q171" s="209"/>
      <c r="R171" s="210">
        <f>SUM(R172:R191)</f>
        <v>0.24840400000000001</v>
      </c>
      <c r="S171" s="209"/>
      <c r="T171" s="211">
        <f>SUM(T172:T191)</f>
        <v>0.21672</v>
      </c>
      <c r="U171" s="12"/>
      <c r="V171" s="12"/>
      <c r="W171" s="12"/>
      <c r="X171" s="12"/>
      <c r="Y171" s="12"/>
      <c r="Z171" s="12"/>
      <c r="AA171" s="12"/>
      <c r="AB171" s="12"/>
      <c r="AC171" s="12"/>
      <c r="AD171" s="12"/>
      <c r="AE171" s="12"/>
      <c r="AR171" s="212" t="s">
        <v>87</v>
      </c>
      <c r="AT171" s="213" t="s">
        <v>76</v>
      </c>
      <c r="AU171" s="213" t="s">
        <v>85</v>
      </c>
      <c r="AY171" s="212" t="s">
        <v>139</v>
      </c>
      <c r="BK171" s="214">
        <f>SUM(BK172:BK191)</f>
        <v>0</v>
      </c>
    </row>
    <row r="172" s="2" customFormat="1" ht="14.4" customHeight="1">
      <c r="A172" s="37"/>
      <c r="B172" s="38"/>
      <c r="C172" s="217" t="s">
        <v>229</v>
      </c>
      <c r="D172" s="217" t="s">
        <v>142</v>
      </c>
      <c r="E172" s="218" t="s">
        <v>230</v>
      </c>
      <c r="F172" s="219" t="s">
        <v>231</v>
      </c>
      <c r="G172" s="220" t="s">
        <v>145</v>
      </c>
      <c r="H172" s="221">
        <v>2.1600000000000001</v>
      </c>
      <c r="I172" s="222"/>
      <c r="J172" s="223">
        <f>ROUND(I172*H172,2)</f>
        <v>0</v>
      </c>
      <c r="K172" s="219" t="s">
        <v>146</v>
      </c>
      <c r="L172" s="43"/>
      <c r="M172" s="224" t="s">
        <v>1</v>
      </c>
      <c r="N172" s="225" t="s">
        <v>42</v>
      </c>
      <c r="O172" s="90"/>
      <c r="P172" s="226">
        <f>O172*H172</f>
        <v>0</v>
      </c>
      <c r="Q172" s="226">
        <v>0.00125</v>
      </c>
      <c r="R172" s="226">
        <f>Q172*H172</f>
        <v>0.0027000000000000001</v>
      </c>
      <c r="S172" s="226">
        <v>0</v>
      </c>
      <c r="T172" s="227">
        <f>S172*H172</f>
        <v>0</v>
      </c>
      <c r="U172" s="37"/>
      <c r="V172" s="37"/>
      <c r="W172" s="37"/>
      <c r="X172" s="37"/>
      <c r="Y172" s="37"/>
      <c r="Z172" s="37"/>
      <c r="AA172" s="37"/>
      <c r="AB172" s="37"/>
      <c r="AC172" s="37"/>
      <c r="AD172" s="37"/>
      <c r="AE172" s="37"/>
      <c r="AR172" s="228" t="s">
        <v>225</v>
      </c>
      <c r="AT172" s="228" t="s">
        <v>142</v>
      </c>
      <c r="AU172" s="228" t="s">
        <v>87</v>
      </c>
      <c r="AY172" s="16" t="s">
        <v>139</v>
      </c>
      <c r="BE172" s="229">
        <f>IF(N172="základní",J172,0)</f>
        <v>0</v>
      </c>
      <c r="BF172" s="229">
        <f>IF(N172="snížená",J172,0)</f>
        <v>0</v>
      </c>
      <c r="BG172" s="229">
        <f>IF(N172="zákl. přenesená",J172,0)</f>
        <v>0</v>
      </c>
      <c r="BH172" s="229">
        <f>IF(N172="sníž. přenesená",J172,0)</f>
        <v>0</v>
      </c>
      <c r="BI172" s="229">
        <f>IF(N172="nulová",J172,0)</f>
        <v>0</v>
      </c>
      <c r="BJ172" s="16" t="s">
        <v>85</v>
      </c>
      <c r="BK172" s="229">
        <f>ROUND(I172*H172,2)</f>
        <v>0</v>
      </c>
      <c r="BL172" s="16" t="s">
        <v>225</v>
      </c>
      <c r="BM172" s="228" t="s">
        <v>232</v>
      </c>
    </row>
    <row r="173" s="2" customFormat="1">
      <c r="A173" s="37"/>
      <c r="B173" s="38"/>
      <c r="C173" s="39"/>
      <c r="D173" s="230" t="s">
        <v>149</v>
      </c>
      <c r="E173" s="39"/>
      <c r="F173" s="231" t="s">
        <v>233</v>
      </c>
      <c r="G173" s="39"/>
      <c r="H173" s="39"/>
      <c r="I173" s="232"/>
      <c r="J173" s="39"/>
      <c r="K173" s="39"/>
      <c r="L173" s="43"/>
      <c r="M173" s="233"/>
      <c r="N173" s="234"/>
      <c r="O173" s="90"/>
      <c r="P173" s="90"/>
      <c r="Q173" s="90"/>
      <c r="R173" s="90"/>
      <c r="S173" s="90"/>
      <c r="T173" s="91"/>
      <c r="U173" s="37"/>
      <c r="V173" s="37"/>
      <c r="W173" s="37"/>
      <c r="X173" s="37"/>
      <c r="Y173" s="37"/>
      <c r="Z173" s="37"/>
      <c r="AA173" s="37"/>
      <c r="AB173" s="37"/>
      <c r="AC173" s="37"/>
      <c r="AD173" s="37"/>
      <c r="AE173" s="37"/>
      <c r="AT173" s="16" t="s">
        <v>149</v>
      </c>
      <c r="AU173" s="16" t="s">
        <v>87</v>
      </c>
    </row>
    <row r="174" s="2" customFormat="1">
      <c r="A174" s="37"/>
      <c r="B174" s="38"/>
      <c r="C174" s="39"/>
      <c r="D174" s="230" t="s">
        <v>167</v>
      </c>
      <c r="E174" s="39"/>
      <c r="F174" s="235" t="s">
        <v>234</v>
      </c>
      <c r="G174" s="39"/>
      <c r="H174" s="39"/>
      <c r="I174" s="232"/>
      <c r="J174" s="39"/>
      <c r="K174" s="39"/>
      <c r="L174" s="43"/>
      <c r="M174" s="233"/>
      <c r="N174" s="234"/>
      <c r="O174" s="90"/>
      <c r="P174" s="90"/>
      <c r="Q174" s="90"/>
      <c r="R174" s="90"/>
      <c r="S174" s="90"/>
      <c r="T174" s="91"/>
      <c r="U174" s="37"/>
      <c r="V174" s="37"/>
      <c r="W174" s="37"/>
      <c r="X174" s="37"/>
      <c r="Y174" s="37"/>
      <c r="Z174" s="37"/>
      <c r="AA174" s="37"/>
      <c r="AB174" s="37"/>
      <c r="AC174" s="37"/>
      <c r="AD174" s="37"/>
      <c r="AE174" s="37"/>
      <c r="AT174" s="16" t="s">
        <v>167</v>
      </c>
      <c r="AU174" s="16" t="s">
        <v>87</v>
      </c>
    </row>
    <row r="175" s="14" customFormat="1">
      <c r="A175" s="14"/>
      <c r="B175" s="247"/>
      <c r="C175" s="248"/>
      <c r="D175" s="230" t="s">
        <v>180</v>
      </c>
      <c r="E175" s="249" t="s">
        <v>1</v>
      </c>
      <c r="F175" s="250" t="s">
        <v>235</v>
      </c>
      <c r="G175" s="248"/>
      <c r="H175" s="249" t="s">
        <v>1</v>
      </c>
      <c r="I175" s="251"/>
      <c r="J175" s="248"/>
      <c r="K175" s="248"/>
      <c r="L175" s="252"/>
      <c r="M175" s="253"/>
      <c r="N175" s="254"/>
      <c r="O175" s="254"/>
      <c r="P175" s="254"/>
      <c r="Q175" s="254"/>
      <c r="R175" s="254"/>
      <c r="S175" s="254"/>
      <c r="T175" s="255"/>
      <c r="U175" s="14"/>
      <c r="V175" s="14"/>
      <c r="W175" s="14"/>
      <c r="X175" s="14"/>
      <c r="Y175" s="14"/>
      <c r="Z175" s="14"/>
      <c r="AA175" s="14"/>
      <c r="AB175" s="14"/>
      <c r="AC175" s="14"/>
      <c r="AD175" s="14"/>
      <c r="AE175" s="14"/>
      <c r="AT175" s="256" t="s">
        <v>180</v>
      </c>
      <c r="AU175" s="256" t="s">
        <v>87</v>
      </c>
      <c r="AV175" s="14" t="s">
        <v>85</v>
      </c>
      <c r="AW175" s="14" t="s">
        <v>33</v>
      </c>
      <c r="AX175" s="14" t="s">
        <v>77</v>
      </c>
      <c r="AY175" s="256" t="s">
        <v>139</v>
      </c>
    </row>
    <row r="176" s="13" customFormat="1">
      <c r="A176" s="13"/>
      <c r="B176" s="236"/>
      <c r="C176" s="237"/>
      <c r="D176" s="230" t="s">
        <v>180</v>
      </c>
      <c r="E176" s="238" t="s">
        <v>1</v>
      </c>
      <c r="F176" s="239" t="s">
        <v>236</v>
      </c>
      <c r="G176" s="237"/>
      <c r="H176" s="240">
        <v>2.1600000000000001</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180</v>
      </c>
      <c r="AU176" s="246" t="s">
        <v>87</v>
      </c>
      <c r="AV176" s="13" t="s">
        <v>87</v>
      </c>
      <c r="AW176" s="13" t="s">
        <v>33</v>
      </c>
      <c r="AX176" s="13" t="s">
        <v>85</v>
      </c>
      <c r="AY176" s="246" t="s">
        <v>139</v>
      </c>
    </row>
    <row r="177" s="2" customFormat="1" ht="14.4" customHeight="1">
      <c r="A177" s="37"/>
      <c r="B177" s="38"/>
      <c r="C177" s="217" t="s">
        <v>237</v>
      </c>
      <c r="D177" s="217" t="s">
        <v>142</v>
      </c>
      <c r="E177" s="218" t="s">
        <v>238</v>
      </c>
      <c r="F177" s="219" t="s">
        <v>239</v>
      </c>
      <c r="G177" s="220" t="s">
        <v>145</v>
      </c>
      <c r="H177" s="221">
        <v>24.93</v>
      </c>
      <c r="I177" s="222"/>
      <c r="J177" s="223">
        <f>ROUND(I177*H177,2)</f>
        <v>0</v>
      </c>
      <c r="K177" s="219" t="s">
        <v>146</v>
      </c>
      <c r="L177" s="43"/>
      <c r="M177" s="224" t="s">
        <v>1</v>
      </c>
      <c r="N177" s="225" t="s">
        <v>42</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225</v>
      </c>
      <c r="AT177" s="228" t="s">
        <v>142</v>
      </c>
      <c r="AU177" s="228" t="s">
        <v>87</v>
      </c>
      <c r="AY177" s="16" t="s">
        <v>139</v>
      </c>
      <c r="BE177" s="229">
        <f>IF(N177="základní",J177,0)</f>
        <v>0</v>
      </c>
      <c r="BF177" s="229">
        <f>IF(N177="snížená",J177,0)</f>
        <v>0</v>
      </c>
      <c r="BG177" s="229">
        <f>IF(N177="zákl. přenesená",J177,0)</f>
        <v>0</v>
      </c>
      <c r="BH177" s="229">
        <f>IF(N177="sníž. přenesená",J177,0)</f>
        <v>0</v>
      </c>
      <c r="BI177" s="229">
        <f>IF(N177="nulová",J177,0)</f>
        <v>0</v>
      </c>
      <c r="BJ177" s="16" t="s">
        <v>85</v>
      </c>
      <c r="BK177" s="229">
        <f>ROUND(I177*H177,2)</f>
        <v>0</v>
      </c>
      <c r="BL177" s="16" t="s">
        <v>225</v>
      </c>
      <c r="BM177" s="228" t="s">
        <v>240</v>
      </c>
    </row>
    <row r="178" s="2" customFormat="1">
      <c r="A178" s="37"/>
      <c r="B178" s="38"/>
      <c r="C178" s="39"/>
      <c r="D178" s="230" t="s">
        <v>149</v>
      </c>
      <c r="E178" s="39"/>
      <c r="F178" s="231" t="s">
        <v>241</v>
      </c>
      <c r="G178" s="39"/>
      <c r="H178" s="39"/>
      <c r="I178" s="232"/>
      <c r="J178" s="39"/>
      <c r="K178" s="39"/>
      <c r="L178" s="43"/>
      <c r="M178" s="233"/>
      <c r="N178" s="234"/>
      <c r="O178" s="90"/>
      <c r="P178" s="90"/>
      <c r="Q178" s="90"/>
      <c r="R178" s="90"/>
      <c r="S178" s="90"/>
      <c r="T178" s="91"/>
      <c r="U178" s="37"/>
      <c r="V178" s="37"/>
      <c r="W178" s="37"/>
      <c r="X178" s="37"/>
      <c r="Y178" s="37"/>
      <c r="Z178" s="37"/>
      <c r="AA178" s="37"/>
      <c r="AB178" s="37"/>
      <c r="AC178" s="37"/>
      <c r="AD178" s="37"/>
      <c r="AE178" s="37"/>
      <c r="AT178" s="16" t="s">
        <v>149</v>
      </c>
      <c r="AU178" s="16" t="s">
        <v>87</v>
      </c>
    </row>
    <row r="179" s="2" customFormat="1">
      <c r="A179" s="37"/>
      <c r="B179" s="38"/>
      <c r="C179" s="39"/>
      <c r="D179" s="230" t="s">
        <v>167</v>
      </c>
      <c r="E179" s="39"/>
      <c r="F179" s="235" t="s">
        <v>234</v>
      </c>
      <c r="G179" s="39"/>
      <c r="H179" s="39"/>
      <c r="I179" s="232"/>
      <c r="J179" s="39"/>
      <c r="K179" s="39"/>
      <c r="L179" s="43"/>
      <c r="M179" s="233"/>
      <c r="N179" s="234"/>
      <c r="O179" s="90"/>
      <c r="P179" s="90"/>
      <c r="Q179" s="90"/>
      <c r="R179" s="90"/>
      <c r="S179" s="90"/>
      <c r="T179" s="91"/>
      <c r="U179" s="37"/>
      <c r="V179" s="37"/>
      <c r="W179" s="37"/>
      <c r="X179" s="37"/>
      <c r="Y179" s="37"/>
      <c r="Z179" s="37"/>
      <c r="AA179" s="37"/>
      <c r="AB179" s="37"/>
      <c r="AC179" s="37"/>
      <c r="AD179" s="37"/>
      <c r="AE179" s="37"/>
      <c r="AT179" s="16" t="s">
        <v>167</v>
      </c>
      <c r="AU179" s="16" t="s">
        <v>87</v>
      </c>
    </row>
    <row r="180" s="13" customFormat="1">
      <c r="A180" s="13"/>
      <c r="B180" s="236"/>
      <c r="C180" s="237"/>
      <c r="D180" s="230" t="s">
        <v>180</v>
      </c>
      <c r="E180" s="238" t="s">
        <v>1</v>
      </c>
      <c r="F180" s="239" t="s">
        <v>242</v>
      </c>
      <c r="G180" s="237"/>
      <c r="H180" s="240">
        <v>24.93</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180</v>
      </c>
      <c r="AU180" s="246" t="s">
        <v>87</v>
      </c>
      <c r="AV180" s="13" t="s">
        <v>87</v>
      </c>
      <c r="AW180" s="13" t="s">
        <v>33</v>
      </c>
      <c r="AX180" s="13" t="s">
        <v>85</v>
      </c>
      <c r="AY180" s="246" t="s">
        <v>139</v>
      </c>
    </row>
    <row r="181" s="2" customFormat="1" ht="14.4" customHeight="1">
      <c r="A181" s="37"/>
      <c r="B181" s="38"/>
      <c r="C181" s="257" t="s">
        <v>8</v>
      </c>
      <c r="D181" s="257" t="s">
        <v>243</v>
      </c>
      <c r="E181" s="258" t="s">
        <v>244</v>
      </c>
      <c r="F181" s="259" t="s">
        <v>245</v>
      </c>
      <c r="G181" s="260" t="s">
        <v>145</v>
      </c>
      <c r="H181" s="261">
        <v>28.445</v>
      </c>
      <c r="I181" s="262"/>
      <c r="J181" s="263">
        <f>ROUND(I181*H181,2)</f>
        <v>0</v>
      </c>
      <c r="K181" s="259" t="s">
        <v>1</v>
      </c>
      <c r="L181" s="264"/>
      <c r="M181" s="265" t="s">
        <v>1</v>
      </c>
      <c r="N181" s="266" t="s">
        <v>42</v>
      </c>
      <c r="O181" s="90"/>
      <c r="P181" s="226">
        <f>O181*H181</f>
        <v>0</v>
      </c>
      <c r="Q181" s="226">
        <v>0.0080000000000000002</v>
      </c>
      <c r="R181" s="226">
        <f>Q181*H181</f>
        <v>0.22756000000000001</v>
      </c>
      <c r="S181" s="226">
        <v>0</v>
      </c>
      <c r="T181" s="227">
        <f>S181*H181</f>
        <v>0</v>
      </c>
      <c r="U181" s="37"/>
      <c r="V181" s="37"/>
      <c r="W181" s="37"/>
      <c r="X181" s="37"/>
      <c r="Y181" s="37"/>
      <c r="Z181" s="37"/>
      <c r="AA181" s="37"/>
      <c r="AB181" s="37"/>
      <c r="AC181" s="37"/>
      <c r="AD181" s="37"/>
      <c r="AE181" s="37"/>
      <c r="AR181" s="228" t="s">
        <v>246</v>
      </c>
      <c r="AT181" s="228" t="s">
        <v>243</v>
      </c>
      <c r="AU181" s="228" t="s">
        <v>87</v>
      </c>
      <c r="AY181" s="16" t="s">
        <v>139</v>
      </c>
      <c r="BE181" s="229">
        <f>IF(N181="základní",J181,0)</f>
        <v>0</v>
      </c>
      <c r="BF181" s="229">
        <f>IF(N181="snížená",J181,0)</f>
        <v>0</v>
      </c>
      <c r="BG181" s="229">
        <f>IF(N181="zákl. přenesená",J181,0)</f>
        <v>0</v>
      </c>
      <c r="BH181" s="229">
        <f>IF(N181="sníž. přenesená",J181,0)</f>
        <v>0</v>
      </c>
      <c r="BI181" s="229">
        <f>IF(N181="nulová",J181,0)</f>
        <v>0</v>
      </c>
      <c r="BJ181" s="16" t="s">
        <v>85</v>
      </c>
      <c r="BK181" s="229">
        <f>ROUND(I181*H181,2)</f>
        <v>0</v>
      </c>
      <c r="BL181" s="16" t="s">
        <v>225</v>
      </c>
      <c r="BM181" s="228" t="s">
        <v>247</v>
      </c>
    </row>
    <row r="182" s="13" customFormat="1">
      <c r="A182" s="13"/>
      <c r="B182" s="236"/>
      <c r="C182" s="237"/>
      <c r="D182" s="230" t="s">
        <v>180</v>
      </c>
      <c r="E182" s="237"/>
      <c r="F182" s="239" t="s">
        <v>248</v>
      </c>
      <c r="G182" s="237"/>
      <c r="H182" s="240">
        <v>28.445</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180</v>
      </c>
      <c r="AU182" s="246" t="s">
        <v>87</v>
      </c>
      <c r="AV182" s="13" t="s">
        <v>87</v>
      </c>
      <c r="AW182" s="13" t="s">
        <v>4</v>
      </c>
      <c r="AX182" s="13" t="s">
        <v>85</v>
      </c>
      <c r="AY182" s="246" t="s">
        <v>139</v>
      </c>
    </row>
    <row r="183" s="2" customFormat="1" ht="14.4" customHeight="1">
      <c r="A183" s="37"/>
      <c r="B183" s="38"/>
      <c r="C183" s="257" t="s">
        <v>225</v>
      </c>
      <c r="D183" s="257" t="s">
        <v>243</v>
      </c>
      <c r="E183" s="258" t="s">
        <v>249</v>
      </c>
      <c r="F183" s="259" t="s">
        <v>250</v>
      </c>
      <c r="G183" s="260" t="s">
        <v>145</v>
      </c>
      <c r="H183" s="261">
        <v>2.2679999999999998</v>
      </c>
      <c r="I183" s="262"/>
      <c r="J183" s="263">
        <f>ROUND(I183*H183,2)</f>
        <v>0</v>
      </c>
      <c r="K183" s="259" t="s">
        <v>1</v>
      </c>
      <c r="L183" s="264"/>
      <c r="M183" s="265" t="s">
        <v>1</v>
      </c>
      <c r="N183" s="266" t="s">
        <v>42</v>
      </c>
      <c r="O183" s="90"/>
      <c r="P183" s="226">
        <f>O183*H183</f>
        <v>0</v>
      </c>
      <c r="Q183" s="226">
        <v>0.0080000000000000002</v>
      </c>
      <c r="R183" s="226">
        <f>Q183*H183</f>
        <v>0.018144</v>
      </c>
      <c r="S183" s="226">
        <v>0</v>
      </c>
      <c r="T183" s="227">
        <f>S183*H183</f>
        <v>0</v>
      </c>
      <c r="U183" s="37"/>
      <c r="V183" s="37"/>
      <c r="W183" s="37"/>
      <c r="X183" s="37"/>
      <c r="Y183" s="37"/>
      <c r="Z183" s="37"/>
      <c r="AA183" s="37"/>
      <c r="AB183" s="37"/>
      <c r="AC183" s="37"/>
      <c r="AD183" s="37"/>
      <c r="AE183" s="37"/>
      <c r="AR183" s="228" t="s">
        <v>246</v>
      </c>
      <c r="AT183" s="228" t="s">
        <v>243</v>
      </c>
      <c r="AU183" s="228" t="s">
        <v>87</v>
      </c>
      <c r="AY183" s="16" t="s">
        <v>139</v>
      </c>
      <c r="BE183" s="229">
        <f>IF(N183="základní",J183,0)</f>
        <v>0</v>
      </c>
      <c r="BF183" s="229">
        <f>IF(N183="snížená",J183,0)</f>
        <v>0</v>
      </c>
      <c r="BG183" s="229">
        <f>IF(N183="zákl. přenesená",J183,0)</f>
        <v>0</v>
      </c>
      <c r="BH183" s="229">
        <f>IF(N183="sníž. přenesená",J183,0)</f>
        <v>0</v>
      </c>
      <c r="BI183" s="229">
        <f>IF(N183="nulová",J183,0)</f>
        <v>0</v>
      </c>
      <c r="BJ183" s="16" t="s">
        <v>85</v>
      </c>
      <c r="BK183" s="229">
        <f>ROUND(I183*H183,2)</f>
        <v>0</v>
      </c>
      <c r="BL183" s="16" t="s">
        <v>225</v>
      </c>
      <c r="BM183" s="228" t="s">
        <v>251</v>
      </c>
    </row>
    <row r="184" s="13" customFormat="1">
      <c r="A184" s="13"/>
      <c r="B184" s="236"/>
      <c r="C184" s="237"/>
      <c r="D184" s="230" t="s">
        <v>180</v>
      </c>
      <c r="E184" s="237"/>
      <c r="F184" s="239" t="s">
        <v>252</v>
      </c>
      <c r="G184" s="237"/>
      <c r="H184" s="240">
        <v>2.2679999999999998</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180</v>
      </c>
      <c r="AU184" s="246" t="s">
        <v>87</v>
      </c>
      <c r="AV184" s="13" t="s">
        <v>87</v>
      </c>
      <c r="AW184" s="13" t="s">
        <v>4</v>
      </c>
      <c r="AX184" s="13" t="s">
        <v>85</v>
      </c>
      <c r="AY184" s="246" t="s">
        <v>139</v>
      </c>
    </row>
    <row r="185" s="2" customFormat="1" ht="14.4" customHeight="1">
      <c r="A185" s="37"/>
      <c r="B185" s="38"/>
      <c r="C185" s="217" t="s">
        <v>253</v>
      </c>
      <c r="D185" s="217" t="s">
        <v>142</v>
      </c>
      <c r="E185" s="218" t="s">
        <v>254</v>
      </c>
      <c r="F185" s="219" t="s">
        <v>255</v>
      </c>
      <c r="G185" s="220" t="s">
        <v>145</v>
      </c>
      <c r="H185" s="221">
        <v>27.09</v>
      </c>
      <c r="I185" s="222"/>
      <c r="J185" s="223">
        <f>ROUND(I185*H185,2)</f>
        <v>0</v>
      </c>
      <c r="K185" s="219" t="s">
        <v>146</v>
      </c>
      <c r="L185" s="43"/>
      <c r="M185" s="224" t="s">
        <v>1</v>
      </c>
      <c r="N185" s="225" t="s">
        <v>42</v>
      </c>
      <c r="O185" s="90"/>
      <c r="P185" s="226">
        <f>O185*H185</f>
        <v>0</v>
      </c>
      <c r="Q185" s="226">
        <v>0</v>
      </c>
      <c r="R185" s="226">
        <f>Q185*H185</f>
        <v>0</v>
      </c>
      <c r="S185" s="226">
        <v>0.0080000000000000002</v>
      </c>
      <c r="T185" s="227">
        <f>S185*H185</f>
        <v>0.21672</v>
      </c>
      <c r="U185" s="37"/>
      <c r="V185" s="37"/>
      <c r="W185" s="37"/>
      <c r="X185" s="37"/>
      <c r="Y185" s="37"/>
      <c r="Z185" s="37"/>
      <c r="AA185" s="37"/>
      <c r="AB185" s="37"/>
      <c r="AC185" s="37"/>
      <c r="AD185" s="37"/>
      <c r="AE185" s="37"/>
      <c r="AR185" s="228" t="s">
        <v>225</v>
      </c>
      <c r="AT185" s="228" t="s">
        <v>142</v>
      </c>
      <c r="AU185" s="228" t="s">
        <v>87</v>
      </c>
      <c r="AY185" s="16" t="s">
        <v>139</v>
      </c>
      <c r="BE185" s="229">
        <f>IF(N185="základní",J185,0)</f>
        <v>0</v>
      </c>
      <c r="BF185" s="229">
        <f>IF(N185="snížená",J185,0)</f>
        <v>0</v>
      </c>
      <c r="BG185" s="229">
        <f>IF(N185="zákl. přenesená",J185,0)</f>
        <v>0</v>
      </c>
      <c r="BH185" s="229">
        <f>IF(N185="sníž. přenesená",J185,0)</f>
        <v>0</v>
      </c>
      <c r="BI185" s="229">
        <f>IF(N185="nulová",J185,0)</f>
        <v>0</v>
      </c>
      <c r="BJ185" s="16" t="s">
        <v>85</v>
      </c>
      <c r="BK185" s="229">
        <f>ROUND(I185*H185,2)</f>
        <v>0</v>
      </c>
      <c r="BL185" s="16" t="s">
        <v>225</v>
      </c>
      <c r="BM185" s="228" t="s">
        <v>256</v>
      </c>
    </row>
    <row r="186" s="2" customFormat="1">
      <c r="A186" s="37"/>
      <c r="B186" s="38"/>
      <c r="C186" s="39"/>
      <c r="D186" s="230" t="s">
        <v>149</v>
      </c>
      <c r="E186" s="39"/>
      <c r="F186" s="231" t="s">
        <v>257</v>
      </c>
      <c r="G186" s="39"/>
      <c r="H186" s="39"/>
      <c r="I186" s="232"/>
      <c r="J186" s="39"/>
      <c r="K186" s="39"/>
      <c r="L186" s="43"/>
      <c r="M186" s="233"/>
      <c r="N186" s="234"/>
      <c r="O186" s="90"/>
      <c r="P186" s="90"/>
      <c r="Q186" s="90"/>
      <c r="R186" s="90"/>
      <c r="S186" s="90"/>
      <c r="T186" s="91"/>
      <c r="U186" s="37"/>
      <c r="V186" s="37"/>
      <c r="W186" s="37"/>
      <c r="X186" s="37"/>
      <c r="Y186" s="37"/>
      <c r="Z186" s="37"/>
      <c r="AA186" s="37"/>
      <c r="AB186" s="37"/>
      <c r="AC186" s="37"/>
      <c r="AD186" s="37"/>
      <c r="AE186" s="37"/>
      <c r="AT186" s="16" t="s">
        <v>149</v>
      </c>
      <c r="AU186" s="16" t="s">
        <v>87</v>
      </c>
    </row>
    <row r="187" s="2" customFormat="1">
      <c r="A187" s="37"/>
      <c r="B187" s="38"/>
      <c r="C187" s="39"/>
      <c r="D187" s="230" t="s">
        <v>167</v>
      </c>
      <c r="E187" s="39"/>
      <c r="F187" s="235" t="s">
        <v>258</v>
      </c>
      <c r="G187" s="39"/>
      <c r="H187" s="39"/>
      <c r="I187" s="232"/>
      <c r="J187" s="39"/>
      <c r="K187" s="39"/>
      <c r="L187" s="43"/>
      <c r="M187" s="233"/>
      <c r="N187" s="234"/>
      <c r="O187" s="90"/>
      <c r="P187" s="90"/>
      <c r="Q187" s="90"/>
      <c r="R187" s="90"/>
      <c r="S187" s="90"/>
      <c r="T187" s="91"/>
      <c r="U187" s="37"/>
      <c r="V187" s="37"/>
      <c r="W187" s="37"/>
      <c r="X187" s="37"/>
      <c r="Y187" s="37"/>
      <c r="Z187" s="37"/>
      <c r="AA187" s="37"/>
      <c r="AB187" s="37"/>
      <c r="AC187" s="37"/>
      <c r="AD187" s="37"/>
      <c r="AE187" s="37"/>
      <c r="AT187" s="16" t="s">
        <v>167</v>
      </c>
      <c r="AU187" s="16" t="s">
        <v>87</v>
      </c>
    </row>
    <row r="188" s="13" customFormat="1">
      <c r="A188" s="13"/>
      <c r="B188" s="236"/>
      <c r="C188" s="237"/>
      <c r="D188" s="230" t="s">
        <v>180</v>
      </c>
      <c r="E188" s="238" t="s">
        <v>1</v>
      </c>
      <c r="F188" s="239" t="s">
        <v>259</v>
      </c>
      <c r="G188" s="237"/>
      <c r="H188" s="240">
        <v>27.09</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180</v>
      </c>
      <c r="AU188" s="246" t="s">
        <v>87</v>
      </c>
      <c r="AV188" s="13" t="s">
        <v>87</v>
      </c>
      <c r="AW188" s="13" t="s">
        <v>33</v>
      </c>
      <c r="AX188" s="13" t="s">
        <v>85</v>
      </c>
      <c r="AY188" s="246" t="s">
        <v>139</v>
      </c>
    </row>
    <row r="189" s="2" customFormat="1" ht="14.4" customHeight="1">
      <c r="A189" s="37"/>
      <c r="B189" s="38"/>
      <c r="C189" s="217" t="s">
        <v>260</v>
      </c>
      <c r="D189" s="217" t="s">
        <v>142</v>
      </c>
      <c r="E189" s="218" t="s">
        <v>261</v>
      </c>
      <c r="F189" s="219" t="s">
        <v>262</v>
      </c>
      <c r="G189" s="220" t="s">
        <v>263</v>
      </c>
      <c r="H189" s="267"/>
      <c r="I189" s="222"/>
      <c r="J189" s="223">
        <f>ROUND(I189*H189,2)</f>
        <v>0</v>
      </c>
      <c r="K189" s="219" t="s">
        <v>146</v>
      </c>
      <c r="L189" s="43"/>
      <c r="M189" s="224" t="s">
        <v>1</v>
      </c>
      <c r="N189" s="225" t="s">
        <v>42</v>
      </c>
      <c r="O189" s="90"/>
      <c r="P189" s="226">
        <f>O189*H189</f>
        <v>0</v>
      </c>
      <c r="Q189" s="226">
        <v>0</v>
      </c>
      <c r="R189" s="226">
        <f>Q189*H189</f>
        <v>0</v>
      </c>
      <c r="S189" s="226">
        <v>0</v>
      </c>
      <c r="T189" s="227">
        <f>S189*H189</f>
        <v>0</v>
      </c>
      <c r="U189" s="37"/>
      <c r="V189" s="37"/>
      <c r="W189" s="37"/>
      <c r="X189" s="37"/>
      <c r="Y189" s="37"/>
      <c r="Z189" s="37"/>
      <c r="AA189" s="37"/>
      <c r="AB189" s="37"/>
      <c r="AC189" s="37"/>
      <c r="AD189" s="37"/>
      <c r="AE189" s="37"/>
      <c r="AR189" s="228" t="s">
        <v>225</v>
      </c>
      <c r="AT189" s="228" t="s">
        <v>142</v>
      </c>
      <c r="AU189" s="228" t="s">
        <v>87</v>
      </c>
      <c r="AY189" s="16" t="s">
        <v>139</v>
      </c>
      <c r="BE189" s="229">
        <f>IF(N189="základní",J189,0)</f>
        <v>0</v>
      </c>
      <c r="BF189" s="229">
        <f>IF(N189="snížená",J189,0)</f>
        <v>0</v>
      </c>
      <c r="BG189" s="229">
        <f>IF(N189="zákl. přenesená",J189,0)</f>
        <v>0</v>
      </c>
      <c r="BH189" s="229">
        <f>IF(N189="sníž. přenesená",J189,0)</f>
        <v>0</v>
      </c>
      <c r="BI189" s="229">
        <f>IF(N189="nulová",J189,0)</f>
        <v>0</v>
      </c>
      <c r="BJ189" s="16" t="s">
        <v>85</v>
      </c>
      <c r="BK189" s="229">
        <f>ROUND(I189*H189,2)</f>
        <v>0</v>
      </c>
      <c r="BL189" s="16" t="s">
        <v>225</v>
      </c>
      <c r="BM189" s="228" t="s">
        <v>264</v>
      </c>
    </row>
    <row r="190" s="2" customFormat="1">
      <c r="A190" s="37"/>
      <c r="B190" s="38"/>
      <c r="C190" s="39"/>
      <c r="D190" s="230" t="s">
        <v>149</v>
      </c>
      <c r="E190" s="39"/>
      <c r="F190" s="231" t="s">
        <v>265</v>
      </c>
      <c r="G190" s="39"/>
      <c r="H190" s="39"/>
      <c r="I190" s="232"/>
      <c r="J190" s="39"/>
      <c r="K190" s="39"/>
      <c r="L190" s="43"/>
      <c r="M190" s="233"/>
      <c r="N190" s="234"/>
      <c r="O190" s="90"/>
      <c r="P190" s="90"/>
      <c r="Q190" s="90"/>
      <c r="R190" s="90"/>
      <c r="S190" s="90"/>
      <c r="T190" s="91"/>
      <c r="U190" s="37"/>
      <c r="V190" s="37"/>
      <c r="W190" s="37"/>
      <c r="X190" s="37"/>
      <c r="Y190" s="37"/>
      <c r="Z190" s="37"/>
      <c r="AA190" s="37"/>
      <c r="AB190" s="37"/>
      <c r="AC190" s="37"/>
      <c r="AD190" s="37"/>
      <c r="AE190" s="37"/>
      <c r="AT190" s="16" t="s">
        <v>149</v>
      </c>
      <c r="AU190" s="16" t="s">
        <v>87</v>
      </c>
    </row>
    <row r="191" s="2" customFormat="1">
      <c r="A191" s="37"/>
      <c r="B191" s="38"/>
      <c r="C191" s="39"/>
      <c r="D191" s="230" t="s">
        <v>167</v>
      </c>
      <c r="E191" s="39"/>
      <c r="F191" s="235" t="s">
        <v>266</v>
      </c>
      <c r="G191" s="39"/>
      <c r="H191" s="39"/>
      <c r="I191" s="232"/>
      <c r="J191" s="39"/>
      <c r="K191" s="39"/>
      <c r="L191" s="43"/>
      <c r="M191" s="233"/>
      <c r="N191" s="234"/>
      <c r="O191" s="90"/>
      <c r="P191" s="90"/>
      <c r="Q191" s="90"/>
      <c r="R191" s="90"/>
      <c r="S191" s="90"/>
      <c r="T191" s="91"/>
      <c r="U191" s="37"/>
      <c r="V191" s="37"/>
      <c r="W191" s="37"/>
      <c r="X191" s="37"/>
      <c r="Y191" s="37"/>
      <c r="Z191" s="37"/>
      <c r="AA191" s="37"/>
      <c r="AB191" s="37"/>
      <c r="AC191" s="37"/>
      <c r="AD191" s="37"/>
      <c r="AE191" s="37"/>
      <c r="AT191" s="16" t="s">
        <v>167</v>
      </c>
      <c r="AU191" s="16" t="s">
        <v>87</v>
      </c>
    </row>
    <row r="192" s="12" customFormat="1" ht="22.8" customHeight="1">
      <c r="A192" s="12"/>
      <c r="B192" s="201"/>
      <c r="C192" s="202"/>
      <c r="D192" s="203" t="s">
        <v>76</v>
      </c>
      <c r="E192" s="215" t="s">
        <v>267</v>
      </c>
      <c r="F192" s="215" t="s">
        <v>268</v>
      </c>
      <c r="G192" s="202"/>
      <c r="H192" s="202"/>
      <c r="I192" s="205"/>
      <c r="J192" s="216">
        <f>BK192</f>
        <v>0</v>
      </c>
      <c r="K192" s="202"/>
      <c r="L192" s="207"/>
      <c r="M192" s="208"/>
      <c r="N192" s="209"/>
      <c r="O192" s="209"/>
      <c r="P192" s="210">
        <f>SUM(P193:P251)</f>
        <v>0</v>
      </c>
      <c r="Q192" s="209"/>
      <c r="R192" s="210">
        <f>SUM(R193:R251)</f>
        <v>0</v>
      </c>
      <c r="S192" s="209"/>
      <c r="T192" s="211">
        <f>SUM(T193:T251)</f>
        <v>0.2208</v>
      </c>
      <c r="U192" s="12"/>
      <c r="V192" s="12"/>
      <c r="W192" s="12"/>
      <c r="X192" s="12"/>
      <c r="Y192" s="12"/>
      <c r="Z192" s="12"/>
      <c r="AA192" s="12"/>
      <c r="AB192" s="12"/>
      <c r="AC192" s="12"/>
      <c r="AD192" s="12"/>
      <c r="AE192" s="12"/>
      <c r="AR192" s="212" t="s">
        <v>87</v>
      </c>
      <c r="AT192" s="213" t="s">
        <v>76</v>
      </c>
      <c r="AU192" s="213" t="s">
        <v>85</v>
      </c>
      <c r="AY192" s="212" t="s">
        <v>139</v>
      </c>
      <c r="BK192" s="214">
        <f>SUM(BK193:BK251)</f>
        <v>0</v>
      </c>
    </row>
    <row r="193" s="2" customFormat="1" ht="14.4" customHeight="1">
      <c r="A193" s="37"/>
      <c r="B193" s="38"/>
      <c r="C193" s="217" t="s">
        <v>269</v>
      </c>
      <c r="D193" s="217" t="s">
        <v>142</v>
      </c>
      <c r="E193" s="218" t="s">
        <v>270</v>
      </c>
      <c r="F193" s="219" t="s">
        <v>271</v>
      </c>
      <c r="G193" s="220" t="s">
        <v>153</v>
      </c>
      <c r="H193" s="221">
        <v>2</v>
      </c>
      <c r="I193" s="222"/>
      <c r="J193" s="223">
        <f>ROUND(I193*H193,2)</f>
        <v>0</v>
      </c>
      <c r="K193" s="219" t="s">
        <v>146</v>
      </c>
      <c r="L193" s="43"/>
      <c r="M193" s="224" t="s">
        <v>1</v>
      </c>
      <c r="N193" s="225" t="s">
        <v>42</v>
      </c>
      <c r="O193" s="90"/>
      <c r="P193" s="226">
        <f>O193*H193</f>
        <v>0</v>
      </c>
      <c r="Q193" s="226">
        <v>0</v>
      </c>
      <c r="R193" s="226">
        <f>Q193*H193</f>
        <v>0</v>
      </c>
      <c r="S193" s="226">
        <v>0</v>
      </c>
      <c r="T193" s="227">
        <f>S193*H193</f>
        <v>0</v>
      </c>
      <c r="U193" s="37"/>
      <c r="V193" s="37"/>
      <c r="W193" s="37"/>
      <c r="X193" s="37"/>
      <c r="Y193" s="37"/>
      <c r="Z193" s="37"/>
      <c r="AA193" s="37"/>
      <c r="AB193" s="37"/>
      <c r="AC193" s="37"/>
      <c r="AD193" s="37"/>
      <c r="AE193" s="37"/>
      <c r="AR193" s="228" t="s">
        <v>225</v>
      </c>
      <c r="AT193" s="228" t="s">
        <v>142</v>
      </c>
      <c r="AU193" s="228" t="s">
        <v>87</v>
      </c>
      <c r="AY193" s="16" t="s">
        <v>139</v>
      </c>
      <c r="BE193" s="229">
        <f>IF(N193="základní",J193,0)</f>
        <v>0</v>
      </c>
      <c r="BF193" s="229">
        <f>IF(N193="snížená",J193,0)</f>
        <v>0</v>
      </c>
      <c r="BG193" s="229">
        <f>IF(N193="zákl. přenesená",J193,0)</f>
        <v>0</v>
      </c>
      <c r="BH193" s="229">
        <f>IF(N193="sníž. přenesená",J193,0)</f>
        <v>0</v>
      </c>
      <c r="BI193" s="229">
        <f>IF(N193="nulová",J193,0)</f>
        <v>0</v>
      </c>
      <c r="BJ193" s="16" t="s">
        <v>85</v>
      </c>
      <c r="BK193" s="229">
        <f>ROUND(I193*H193,2)</f>
        <v>0</v>
      </c>
      <c r="BL193" s="16" t="s">
        <v>225</v>
      </c>
      <c r="BM193" s="228" t="s">
        <v>272</v>
      </c>
    </row>
    <row r="194" s="2" customFormat="1">
      <c r="A194" s="37"/>
      <c r="B194" s="38"/>
      <c r="C194" s="39"/>
      <c r="D194" s="230" t="s">
        <v>149</v>
      </c>
      <c r="E194" s="39"/>
      <c r="F194" s="231" t="s">
        <v>273</v>
      </c>
      <c r="G194" s="39"/>
      <c r="H194" s="39"/>
      <c r="I194" s="232"/>
      <c r="J194" s="39"/>
      <c r="K194" s="39"/>
      <c r="L194" s="43"/>
      <c r="M194" s="233"/>
      <c r="N194" s="234"/>
      <c r="O194" s="90"/>
      <c r="P194" s="90"/>
      <c r="Q194" s="90"/>
      <c r="R194" s="90"/>
      <c r="S194" s="90"/>
      <c r="T194" s="91"/>
      <c r="U194" s="37"/>
      <c r="V194" s="37"/>
      <c r="W194" s="37"/>
      <c r="X194" s="37"/>
      <c r="Y194" s="37"/>
      <c r="Z194" s="37"/>
      <c r="AA194" s="37"/>
      <c r="AB194" s="37"/>
      <c r="AC194" s="37"/>
      <c r="AD194" s="37"/>
      <c r="AE194" s="37"/>
      <c r="AT194" s="16" t="s">
        <v>149</v>
      </c>
      <c r="AU194" s="16" t="s">
        <v>87</v>
      </c>
    </row>
    <row r="195" s="2" customFormat="1">
      <c r="A195" s="37"/>
      <c r="B195" s="38"/>
      <c r="C195" s="39"/>
      <c r="D195" s="230" t="s">
        <v>167</v>
      </c>
      <c r="E195" s="39"/>
      <c r="F195" s="235" t="s">
        <v>274</v>
      </c>
      <c r="G195" s="39"/>
      <c r="H195" s="39"/>
      <c r="I195" s="232"/>
      <c r="J195" s="39"/>
      <c r="K195" s="39"/>
      <c r="L195" s="43"/>
      <c r="M195" s="233"/>
      <c r="N195" s="234"/>
      <c r="O195" s="90"/>
      <c r="P195" s="90"/>
      <c r="Q195" s="90"/>
      <c r="R195" s="90"/>
      <c r="S195" s="90"/>
      <c r="T195" s="91"/>
      <c r="U195" s="37"/>
      <c r="V195" s="37"/>
      <c r="W195" s="37"/>
      <c r="X195" s="37"/>
      <c r="Y195" s="37"/>
      <c r="Z195" s="37"/>
      <c r="AA195" s="37"/>
      <c r="AB195" s="37"/>
      <c r="AC195" s="37"/>
      <c r="AD195" s="37"/>
      <c r="AE195" s="37"/>
      <c r="AT195" s="16" t="s">
        <v>167</v>
      </c>
      <c r="AU195" s="16" t="s">
        <v>87</v>
      </c>
    </row>
    <row r="196" s="2" customFormat="1" ht="14.4" customHeight="1">
      <c r="A196" s="37"/>
      <c r="B196" s="38"/>
      <c r="C196" s="217" t="s">
        <v>275</v>
      </c>
      <c r="D196" s="217" t="s">
        <v>142</v>
      </c>
      <c r="E196" s="218" t="s">
        <v>276</v>
      </c>
      <c r="F196" s="219" t="s">
        <v>277</v>
      </c>
      <c r="G196" s="220" t="s">
        <v>153</v>
      </c>
      <c r="H196" s="221">
        <v>1</v>
      </c>
      <c r="I196" s="222"/>
      <c r="J196" s="223">
        <f>ROUND(I196*H196,2)</f>
        <v>0</v>
      </c>
      <c r="K196" s="219" t="s">
        <v>146</v>
      </c>
      <c r="L196" s="43"/>
      <c r="M196" s="224" t="s">
        <v>1</v>
      </c>
      <c r="N196" s="225" t="s">
        <v>42</v>
      </c>
      <c r="O196" s="90"/>
      <c r="P196" s="226">
        <f>O196*H196</f>
        <v>0</v>
      </c>
      <c r="Q196" s="226">
        <v>0</v>
      </c>
      <c r="R196" s="226">
        <f>Q196*H196</f>
        <v>0</v>
      </c>
      <c r="S196" s="226">
        <v>0</v>
      </c>
      <c r="T196" s="227">
        <f>S196*H196</f>
        <v>0</v>
      </c>
      <c r="U196" s="37"/>
      <c r="V196" s="37"/>
      <c r="W196" s="37"/>
      <c r="X196" s="37"/>
      <c r="Y196" s="37"/>
      <c r="Z196" s="37"/>
      <c r="AA196" s="37"/>
      <c r="AB196" s="37"/>
      <c r="AC196" s="37"/>
      <c r="AD196" s="37"/>
      <c r="AE196" s="37"/>
      <c r="AR196" s="228" t="s">
        <v>225</v>
      </c>
      <c r="AT196" s="228" t="s">
        <v>142</v>
      </c>
      <c r="AU196" s="228" t="s">
        <v>87</v>
      </c>
      <c r="AY196" s="16" t="s">
        <v>139</v>
      </c>
      <c r="BE196" s="229">
        <f>IF(N196="základní",J196,0)</f>
        <v>0</v>
      </c>
      <c r="BF196" s="229">
        <f>IF(N196="snížená",J196,0)</f>
        <v>0</v>
      </c>
      <c r="BG196" s="229">
        <f>IF(N196="zákl. přenesená",J196,0)</f>
        <v>0</v>
      </c>
      <c r="BH196" s="229">
        <f>IF(N196="sníž. přenesená",J196,0)</f>
        <v>0</v>
      </c>
      <c r="BI196" s="229">
        <f>IF(N196="nulová",J196,0)</f>
        <v>0</v>
      </c>
      <c r="BJ196" s="16" t="s">
        <v>85</v>
      </c>
      <c r="BK196" s="229">
        <f>ROUND(I196*H196,2)</f>
        <v>0</v>
      </c>
      <c r="BL196" s="16" t="s">
        <v>225</v>
      </c>
      <c r="BM196" s="228" t="s">
        <v>278</v>
      </c>
    </row>
    <row r="197" s="2" customFormat="1">
      <c r="A197" s="37"/>
      <c r="B197" s="38"/>
      <c r="C197" s="39"/>
      <c r="D197" s="230" t="s">
        <v>149</v>
      </c>
      <c r="E197" s="39"/>
      <c r="F197" s="231" t="s">
        <v>279</v>
      </c>
      <c r="G197" s="39"/>
      <c r="H197" s="39"/>
      <c r="I197" s="232"/>
      <c r="J197" s="39"/>
      <c r="K197" s="39"/>
      <c r="L197" s="43"/>
      <c r="M197" s="233"/>
      <c r="N197" s="234"/>
      <c r="O197" s="90"/>
      <c r="P197" s="90"/>
      <c r="Q197" s="90"/>
      <c r="R197" s="90"/>
      <c r="S197" s="90"/>
      <c r="T197" s="91"/>
      <c r="U197" s="37"/>
      <c r="V197" s="37"/>
      <c r="W197" s="37"/>
      <c r="X197" s="37"/>
      <c r="Y197" s="37"/>
      <c r="Z197" s="37"/>
      <c r="AA197" s="37"/>
      <c r="AB197" s="37"/>
      <c r="AC197" s="37"/>
      <c r="AD197" s="37"/>
      <c r="AE197" s="37"/>
      <c r="AT197" s="16" t="s">
        <v>149</v>
      </c>
      <c r="AU197" s="16" t="s">
        <v>87</v>
      </c>
    </row>
    <row r="198" s="2" customFormat="1">
      <c r="A198" s="37"/>
      <c r="B198" s="38"/>
      <c r="C198" s="39"/>
      <c r="D198" s="230" t="s">
        <v>167</v>
      </c>
      <c r="E198" s="39"/>
      <c r="F198" s="235" t="s">
        <v>274</v>
      </c>
      <c r="G198" s="39"/>
      <c r="H198" s="39"/>
      <c r="I198" s="232"/>
      <c r="J198" s="39"/>
      <c r="K198" s="39"/>
      <c r="L198" s="43"/>
      <c r="M198" s="233"/>
      <c r="N198" s="234"/>
      <c r="O198" s="90"/>
      <c r="P198" s="90"/>
      <c r="Q198" s="90"/>
      <c r="R198" s="90"/>
      <c r="S198" s="90"/>
      <c r="T198" s="91"/>
      <c r="U198" s="37"/>
      <c r="V198" s="37"/>
      <c r="W198" s="37"/>
      <c r="X198" s="37"/>
      <c r="Y198" s="37"/>
      <c r="Z198" s="37"/>
      <c r="AA198" s="37"/>
      <c r="AB198" s="37"/>
      <c r="AC198" s="37"/>
      <c r="AD198" s="37"/>
      <c r="AE198" s="37"/>
      <c r="AT198" s="16" t="s">
        <v>167</v>
      </c>
      <c r="AU198" s="16" t="s">
        <v>87</v>
      </c>
    </row>
    <row r="199" s="2" customFormat="1" ht="14.4" customHeight="1">
      <c r="A199" s="37"/>
      <c r="B199" s="38"/>
      <c r="C199" s="217" t="s">
        <v>7</v>
      </c>
      <c r="D199" s="217" t="s">
        <v>142</v>
      </c>
      <c r="E199" s="218" t="s">
        <v>280</v>
      </c>
      <c r="F199" s="219" t="s">
        <v>281</v>
      </c>
      <c r="G199" s="220" t="s">
        <v>153</v>
      </c>
      <c r="H199" s="221">
        <v>2</v>
      </c>
      <c r="I199" s="222"/>
      <c r="J199" s="223">
        <f>ROUND(I199*H199,2)</f>
        <v>0</v>
      </c>
      <c r="K199" s="219" t="s">
        <v>146</v>
      </c>
      <c r="L199" s="43"/>
      <c r="M199" s="224" t="s">
        <v>1</v>
      </c>
      <c r="N199" s="225" t="s">
        <v>42</v>
      </c>
      <c r="O199" s="90"/>
      <c r="P199" s="226">
        <f>O199*H199</f>
        <v>0</v>
      </c>
      <c r="Q199" s="226">
        <v>0</v>
      </c>
      <c r="R199" s="226">
        <f>Q199*H199</f>
        <v>0</v>
      </c>
      <c r="S199" s="226">
        <v>0</v>
      </c>
      <c r="T199" s="227">
        <f>S199*H199</f>
        <v>0</v>
      </c>
      <c r="U199" s="37"/>
      <c r="V199" s="37"/>
      <c r="W199" s="37"/>
      <c r="X199" s="37"/>
      <c r="Y199" s="37"/>
      <c r="Z199" s="37"/>
      <c r="AA199" s="37"/>
      <c r="AB199" s="37"/>
      <c r="AC199" s="37"/>
      <c r="AD199" s="37"/>
      <c r="AE199" s="37"/>
      <c r="AR199" s="228" t="s">
        <v>225</v>
      </c>
      <c r="AT199" s="228" t="s">
        <v>142</v>
      </c>
      <c r="AU199" s="228" t="s">
        <v>87</v>
      </c>
      <c r="AY199" s="16" t="s">
        <v>139</v>
      </c>
      <c r="BE199" s="229">
        <f>IF(N199="základní",J199,0)</f>
        <v>0</v>
      </c>
      <c r="BF199" s="229">
        <f>IF(N199="snížená",J199,0)</f>
        <v>0</v>
      </c>
      <c r="BG199" s="229">
        <f>IF(N199="zákl. přenesená",J199,0)</f>
        <v>0</v>
      </c>
      <c r="BH199" s="229">
        <f>IF(N199="sníž. přenesená",J199,0)</f>
        <v>0</v>
      </c>
      <c r="BI199" s="229">
        <f>IF(N199="nulová",J199,0)</f>
        <v>0</v>
      </c>
      <c r="BJ199" s="16" t="s">
        <v>85</v>
      </c>
      <c r="BK199" s="229">
        <f>ROUND(I199*H199,2)</f>
        <v>0</v>
      </c>
      <c r="BL199" s="16" t="s">
        <v>225</v>
      </c>
      <c r="BM199" s="228" t="s">
        <v>282</v>
      </c>
    </row>
    <row r="200" s="2" customFormat="1">
      <c r="A200" s="37"/>
      <c r="B200" s="38"/>
      <c r="C200" s="39"/>
      <c r="D200" s="230" t="s">
        <v>149</v>
      </c>
      <c r="E200" s="39"/>
      <c r="F200" s="231" t="s">
        <v>283</v>
      </c>
      <c r="G200" s="39"/>
      <c r="H200" s="39"/>
      <c r="I200" s="232"/>
      <c r="J200" s="39"/>
      <c r="K200" s="39"/>
      <c r="L200" s="43"/>
      <c r="M200" s="233"/>
      <c r="N200" s="234"/>
      <c r="O200" s="90"/>
      <c r="P200" s="90"/>
      <c r="Q200" s="90"/>
      <c r="R200" s="90"/>
      <c r="S200" s="90"/>
      <c r="T200" s="91"/>
      <c r="U200" s="37"/>
      <c r="V200" s="37"/>
      <c r="W200" s="37"/>
      <c r="X200" s="37"/>
      <c r="Y200" s="37"/>
      <c r="Z200" s="37"/>
      <c r="AA200" s="37"/>
      <c r="AB200" s="37"/>
      <c r="AC200" s="37"/>
      <c r="AD200" s="37"/>
      <c r="AE200" s="37"/>
      <c r="AT200" s="16" t="s">
        <v>149</v>
      </c>
      <c r="AU200" s="16" t="s">
        <v>87</v>
      </c>
    </row>
    <row r="201" s="2" customFormat="1">
      <c r="A201" s="37"/>
      <c r="B201" s="38"/>
      <c r="C201" s="39"/>
      <c r="D201" s="230" t="s">
        <v>167</v>
      </c>
      <c r="E201" s="39"/>
      <c r="F201" s="235" t="s">
        <v>274</v>
      </c>
      <c r="G201" s="39"/>
      <c r="H201" s="39"/>
      <c r="I201" s="232"/>
      <c r="J201" s="39"/>
      <c r="K201" s="39"/>
      <c r="L201" s="43"/>
      <c r="M201" s="233"/>
      <c r="N201" s="234"/>
      <c r="O201" s="90"/>
      <c r="P201" s="90"/>
      <c r="Q201" s="90"/>
      <c r="R201" s="90"/>
      <c r="S201" s="90"/>
      <c r="T201" s="91"/>
      <c r="U201" s="37"/>
      <c r="V201" s="37"/>
      <c r="W201" s="37"/>
      <c r="X201" s="37"/>
      <c r="Y201" s="37"/>
      <c r="Z201" s="37"/>
      <c r="AA201" s="37"/>
      <c r="AB201" s="37"/>
      <c r="AC201" s="37"/>
      <c r="AD201" s="37"/>
      <c r="AE201" s="37"/>
      <c r="AT201" s="16" t="s">
        <v>167</v>
      </c>
      <c r="AU201" s="16" t="s">
        <v>87</v>
      </c>
    </row>
    <row r="202" s="2" customFormat="1" ht="14.4" customHeight="1">
      <c r="A202" s="37"/>
      <c r="B202" s="38"/>
      <c r="C202" s="217" t="s">
        <v>284</v>
      </c>
      <c r="D202" s="217" t="s">
        <v>142</v>
      </c>
      <c r="E202" s="218" t="s">
        <v>285</v>
      </c>
      <c r="F202" s="219" t="s">
        <v>286</v>
      </c>
      <c r="G202" s="220" t="s">
        <v>153</v>
      </c>
      <c r="H202" s="221">
        <v>1</v>
      </c>
      <c r="I202" s="222"/>
      <c r="J202" s="223">
        <f>ROUND(I202*H202,2)</f>
        <v>0</v>
      </c>
      <c r="K202" s="219" t="s">
        <v>146</v>
      </c>
      <c r="L202" s="43"/>
      <c r="M202" s="224" t="s">
        <v>1</v>
      </c>
      <c r="N202" s="225" t="s">
        <v>42</v>
      </c>
      <c r="O202" s="90"/>
      <c r="P202" s="226">
        <f>O202*H202</f>
        <v>0</v>
      </c>
      <c r="Q202" s="226">
        <v>0</v>
      </c>
      <c r="R202" s="226">
        <f>Q202*H202</f>
        <v>0</v>
      </c>
      <c r="S202" s="226">
        <v>0</v>
      </c>
      <c r="T202" s="227">
        <f>S202*H202</f>
        <v>0</v>
      </c>
      <c r="U202" s="37"/>
      <c r="V202" s="37"/>
      <c r="W202" s="37"/>
      <c r="X202" s="37"/>
      <c r="Y202" s="37"/>
      <c r="Z202" s="37"/>
      <c r="AA202" s="37"/>
      <c r="AB202" s="37"/>
      <c r="AC202" s="37"/>
      <c r="AD202" s="37"/>
      <c r="AE202" s="37"/>
      <c r="AR202" s="228" t="s">
        <v>225</v>
      </c>
      <c r="AT202" s="228" t="s">
        <v>142</v>
      </c>
      <c r="AU202" s="228" t="s">
        <v>87</v>
      </c>
      <c r="AY202" s="16" t="s">
        <v>139</v>
      </c>
      <c r="BE202" s="229">
        <f>IF(N202="základní",J202,0)</f>
        <v>0</v>
      </c>
      <c r="BF202" s="229">
        <f>IF(N202="snížená",J202,0)</f>
        <v>0</v>
      </c>
      <c r="BG202" s="229">
        <f>IF(N202="zákl. přenesená",J202,0)</f>
        <v>0</v>
      </c>
      <c r="BH202" s="229">
        <f>IF(N202="sníž. přenesená",J202,0)</f>
        <v>0</v>
      </c>
      <c r="BI202" s="229">
        <f>IF(N202="nulová",J202,0)</f>
        <v>0</v>
      </c>
      <c r="BJ202" s="16" t="s">
        <v>85</v>
      </c>
      <c r="BK202" s="229">
        <f>ROUND(I202*H202,2)</f>
        <v>0</v>
      </c>
      <c r="BL202" s="16" t="s">
        <v>225</v>
      </c>
      <c r="BM202" s="228" t="s">
        <v>287</v>
      </c>
    </row>
    <row r="203" s="2" customFormat="1">
      <c r="A203" s="37"/>
      <c r="B203" s="38"/>
      <c r="C203" s="39"/>
      <c r="D203" s="230" t="s">
        <v>149</v>
      </c>
      <c r="E203" s="39"/>
      <c r="F203" s="231" t="s">
        <v>288</v>
      </c>
      <c r="G203" s="39"/>
      <c r="H203" s="39"/>
      <c r="I203" s="232"/>
      <c r="J203" s="39"/>
      <c r="K203" s="39"/>
      <c r="L203" s="43"/>
      <c r="M203" s="233"/>
      <c r="N203" s="234"/>
      <c r="O203" s="90"/>
      <c r="P203" s="90"/>
      <c r="Q203" s="90"/>
      <c r="R203" s="90"/>
      <c r="S203" s="90"/>
      <c r="T203" s="91"/>
      <c r="U203" s="37"/>
      <c r="V203" s="37"/>
      <c r="W203" s="37"/>
      <c r="X203" s="37"/>
      <c r="Y203" s="37"/>
      <c r="Z203" s="37"/>
      <c r="AA203" s="37"/>
      <c r="AB203" s="37"/>
      <c r="AC203" s="37"/>
      <c r="AD203" s="37"/>
      <c r="AE203" s="37"/>
      <c r="AT203" s="16" t="s">
        <v>149</v>
      </c>
      <c r="AU203" s="16" t="s">
        <v>87</v>
      </c>
    </row>
    <row r="204" s="2" customFormat="1">
      <c r="A204" s="37"/>
      <c r="B204" s="38"/>
      <c r="C204" s="39"/>
      <c r="D204" s="230" t="s">
        <v>167</v>
      </c>
      <c r="E204" s="39"/>
      <c r="F204" s="235" t="s">
        <v>274</v>
      </c>
      <c r="G204" s="39"/>
      <c r="H204" s="39"/>
      <c r="I204" s="232"/>
      <c r="J204" s="39"/>
      <c r="K204" s="39"/>
      <c r="L204" s="43"/>
      <c r="M204" s="233"/>
      <c r="N204" s="234"/>
      <c r="O204" s="90"/>
      <c r="P204" s="90"/>
      <c r="Q204" s="90"/>
      <c r="R204" s="90"/>
      <c r="S204" s="90"/>
      <c r="T204" s="91"/>
      <c r="U204" s="37"/>
      <c r="V204" s="37"/>
      <c r="W204" s="37"/>
      <c r="X204" s="37"/>
      <c r="Y204" s="37"/>
      <c r="Z204" s="37"/>
      <c r="AA204" s="37"/>
      <c r="AB204" s="37"/>
      <c r="AC204" s="37"/>
      <c r="AD204" s="37"/>
      <c r="AE204" s="37"/>
      <c r="AT204" s="16" t="s">
        <v>167</v>
      </c>
      <c r="AU204" s="16" t="s">
        <v>87</v>
      </c>
    </row>
    <row r="205" s="2" customFormat="1" ht="14.4" customHeight="1">
      <c r="A205" s="37"/>
      <c r="B205" s="38"/>
      <c r="C205" s="217" t="s">
        <v>289</v>
      </c>
      <c r="D205" s="217" t="s">
        <v>142</v>
      </c>
      <c r="E205" s="218" t="s">
        <v>290</v>
      </c>
      <c r="F205" s="219" t="s">
        <v>291</v>
      </c>
      <c r="G205" s="220" t="s">
        <v>153</v>
      </c>
      <c r="H205" s="221">
        <v>1</v>
      </c>
      <c r="I205" s="222"/>
      <c r="J205" s="223">
        <f>ROUND(I205*H205,2)</f>
        <v>0</v>
      </c>
      <c r="K205" s="219" t="s">
        <v>146</v>
      </c>
      <c r="L205" s="43"/>
      <c r="M205" s="224" t="s">
        <v>1</v>
      </c>
      <c r="N205" s="225" t="s">
        <v>42</v>
      </c>
      <c r="O205" s="90"/>
      <c r="P205" s="226">
        <f>O205*H205</f>
        <v>0</v>
      </c>
      <c r="Q205" s="226">
        <v>0</v>
      </c>
      <c r="R205" s="226">
        <f>Q205*H205</f>
        <v>0</v>
      </c>
      <c r="S205" s="226">
        <v>0</v>
      </c>
      <c r="T205" s="227">
        <f>S205*H205</f>
        <v>0</v>
      </c>
      <c r="U205" s="37"/>
      <c r="V205" s="37"/>
      <c r="W205" s="37"/>
      <c r="X205" s="37"/>
      <c r="Y205" s="37"/>
      <c r="Z205" s="37"/>
      <c r="AA205" s="37"/>
      <c r="AB205" s="37"/>
      <c r="AC205" s="37"/>
      <c r="AD205" s="37"/>
      <c r="AE205" s="37"/>
      <c r="AR205" s="228" t="s">
        <v>225</v>
      </c>
      <c r="AT205" s="228" t="s">
        <v>142</v>
      </c>
      <c r="AU205" s="228" t="s">
        <v>87</v>
      </c>
      <c r="AY205" s="16" t="s">
        <v>139</v>
      </c>
      <c r="BE205" s="229">
        <f>IF(N205="základní",J205,0)</f>
        <v>0</v>
      </c>
      <c r="BF205" s="229">
        <f>IF(N205="snížená",J205,0)</f>
        <v>0</v>
      </c>
      <c r="BG205" s="229">
        <f>IF(N205="zákl. přenesená",J205,0)</f>
        <v>0</v>
      </c>
      <c r="BH205" s="229">
        <f>IF(N205="sníž. přenesená",J205,0)</f>
        <v>0</v>
      </c>
      <c r="BI205" s="229">
        <f>IF(N205="nulová",J205,0)</f>
        <v>0</v>
      </c>
      <c r="BJ205" s="16" t="s">
        <v>85</v>
      </c>
      <c r="BK205" s="229">
        <f>ROUND(I205*H205,2)</f>
        <v>0</v>
      </c>
      <c r="BL205" s="16" t="s">
        <v>225</v>
      </c>
      <c r="BM205" s="228" t="s">
        <v>292</v>
      </c>
    </row>
    <row r="206" s="2" customFormat="1">
      <c r="A206" s="37"/>
      <c r="B206" s="38"/>
      <c r="C206" s="39"/>
      <c r="D206" s="230" t="s">
        <v>149</v>
      </c>
      <c r="E206" s="39"/>
      <c r="F206" s="231" t="s">
        <v>293</v>
      </c>
      <c r="G206" s="39"/>
      <c r="H206" s="39"/>
      <c r="I206" s="232"/>
      <c r="J206" s="39"/>
      <c r="K206" s="39"/>
      <c r="L206" s="43"/>
      <c r="M206" s="233"/>
      <c r="N206" s="234"/>
      <c r="O206" s="90"/>
      <c r="P206" s="90"/>
      <c r="Q206" s="90"/>
      <c r="R206" s="90"/>
      <c r="S206" s="90"/>
      <c r="T206" s="91"/>
      <c r="U206" s="37"/>
      <c r="V206" s="37"/>
      <c r="W206" s="37"/>
      <c r="X206" s="37"/>
      <c r="Y206" s="37"/>
      <c r="Z206" s="37"/>
      <c r="AA206" s="37"/>
      <c r="AB206" s="37"/>
      <c r="AC206" s="37"/>
      <c r="AD206" s="37"/>
      <c r="AE206" s="37"/>
      <c r="AT206" s="16" t="s">
        <v>149</v>
      </c>
      <c r="AU206" s="16" t="s">
        <v>87</v>
      </c>
    </row>
    <row r="207" s="2" customFormat="1">
      <c r="A207" s="37"/>
      <c r="B207" s="38"/>
      <c r="C207" s="39"/>
      <c r="D207" s="230" t="s">
        <v>167</v>
      </c>
      <c r="E207" s="39"/>
      <c r="F207" s="235" t="s">
        <v>274</v>
      </c>
      <c r="G207" s="39"/>
      <c r="H207" s="39"/>
      <c r="I207" s="232"/>
      <c r="J207" s="39"/>
      <c r="K207" s="39"/>
      <c r="L207" s="43"/>
      <c r="M207" s="233"/>
      <c r="N207" s="234"/>
      <c r="O207" s="90"/>
      <c r="P207" s="90"/>
      <c r="Q207" s="90"/>
      <c r="R207" s="90"/>
      <c r="S207" s="90"/>
      <c r="T207" s="91"/>
      <c r="U207" s="37"/>
      <c r="V207" s="37"/>
      <c r="W207" s="37"/>
      <c r="X207" s="37"/>
      <c r="Y207" s="37"/>
      <c r="Z207" s="37"/>
      <c r="AA207" s="37"/>
      <c r="AB207" s="37"/>
      <c r="AC207" s="37"/>
      <c r="AD207" s="37"/>
      <c r="AE207" s="37"/>
      <c r="AT207" s="16" t="s">
        <v>167</v>
      </c>
      <c r="AU207" s="16" t="s">
        <v>87</v>
      </c>
    </row>
    <row r="208" s="2" customFormat="1" ht="14.4" customHeight="1">
      <c r="A208" s="37"/>
      <c r="B208" s="38"/>
      <c r="C208" s="217" t="s">
        <v>294</v>
      </c>
      <c r="D208" s="217" t="s">
        <v>142</v>
      </c>
      <c r="E208" s="218" t="s">
        <v>295</v>
      </c>
      <c r="F208" s="219" t="s">
        <v>296</v>
      </c>
      <c r="G208" s="220" t="s">
        <v>153</v>
      </c>
      <c r="H208" s="221">
        <v>4</v>
      </c>
      <c r="I208" s="222"/>
      <c r="J208" s="223">
        <f>ROUND(I208*H208,2)</f>
        <v>0</v>
      </c>
      <c r="K208" s="219" t="s">
        <v>146</v>
      </c>
      <c r="L208" s="43"/>
      <c r="M208" s="224" t="s">
        <v>1</v>
      </c>
      <c r="N208" s="225" t="s">
        <v>42</v>
      </c>
      <c r="O208" s="90"/>
      <c r="P208" s="226">
        <f>O208*H208</f>
        <v>0</v>
      </c>
      <c r="Q208" s="226">
        <v>0</v>
      </c>
      <c r="R208" s="226">
        <f>Q208*H208</f>
        <v>0</v>
      </c>
      <c r="S208" s="226">
        <v>0</v>
      </c>
      <c r="T208" s="227">
        <f>S208*H208</f>
        <v>0</v>
      </c>
      <c r="U208" s="37"/>
      <c r="V208" s="37"/>
      <c r="W208" s="37"/>
      <c r="X208" s="37"/>
      <c r="Y208" s="37"/>
      <c r="Z208" s="37"/>
      <c r="AA208" s="37"/>
      <c r="AB208" s="37"/>
      <c r="AC208" s="37"/>
      <c r="AD208" s="37"/>
      <c r="AE208" s="37"/>
      <c r="AR208" s="228" t="s">
        <v>225</v>
      </c>
      <c r="AT208" s="228" t="s">
        <v>142</v>
      </c>
      <c r="AU208" s="228" t="s">
        <v>87</v>
      </c>
      <c r="AY208" s="16" t="s">
        <v>139</v>
      </c>
      <c r="BE208" s="229">
        <f>IF(N208="základní",J208,0)</f>
        <v>0</v>
      </c>
      <c r="BF208" s="229">
        <f>IF(N208="snížená",J208,0)</f>
        <v>0</v>
      </c>
      <c r="BG208" s="229">
        <f>IF(N208="zákl. přenesená",J208,0)</f>
        <v>0</v>
      </c>
      <c r="BH208" s="229">
        <f>IF(N208="sníž. přenesená",J208,0)</f>
        <v>0</v>
      </c>
      <c r="BI208" s="229">
        <f>IF(N208="nulová",J208,0)</f>
        <v>0</v>
      </c>
      <c r="BJ208" s="16" t="s">
        <v>85</v>
      </c>
      <c r="BK208" s="229">
        <f>ROUND(I208*H208,2)</f>
        <v>0</v>
      </c>
      <c r="BL208" s="16" t="s">
        <v>225</v>
      </c>
      <c r="BM208" s="228" t="s">
        <v>297</v>
      </c>
    </row>
    <row r="209" s="2" customFormat="1">
      <c r="A209" s="37"/>
      <c r="B209" s="38"/>
      <c r="C209" s="39"/>
      <c r="D209" s="230" t="s">
        <v>149</v>
      </c>
      <c r="E209" s="39"/>
      <c r="F209" s="231" t="s">
        <v>298</v>
      </c>
      <c r="G209" s="39"/>
      <c r="H209" s="39"/>
      <c r="I209" s="232"/>
      <c r="J209" s="39"/>
      <c r="K209" s="39"/>
      <c r="L209" s="43"/>
      <c r="M209" s="233"/>
      <c r="N209" s="234"/>
      <c r="O209" s="90"/>
      <c r="P209" s="90"/>
      <c r="Q209" s="90"/>
      <c r="R209" s="90"/>
      <c r="S209" s="90"/>
      <c r="T209" s="91"/>
      <c r="U209" s="37"/>
      <c r="V209" s="37"/>
      <c r="W209" s="37"/>
      <c r="X209" s="37"/>
      <c r="Y209" s="37"/>
      <c r="Z209" s="37"/>
      <c r="AA209" s="37"/>
      <c r="AB209" s="37"/>
      <c r="AC209" s="37"/>
      <c r="AD209" s="37"/>
      <c r="AE209" s="37"/>
      <c r="AT209" s="16" t="s">
        <v>149</v>
      </c>
      <c r="AU209" s="16" t="s">
        <v>87</v>
      </c>
    </row>
    <row r="210" s="2" customFormat="1">
      <c r="A210" s="37"/>
      <c r="B210" s="38"/>
      <c r="C210" s="39"/>
      <c r="D210" s="230" t="s">
        <v>167</v>
      </c>
      <c r="E210" s="39"/>
      <c r="F210" s="235" t="s">
        <v>274</v>
      </c>
      <c r="G210" s="39"/>
      <c r="H210" s="39"/>
      <c r="I210" s="232"/>
      <c r="J210" s="39"/>
      <c r="K210" s="39"/>
      <c r="L210" s="43"/>
      <c r="M210" s="233"/>
      <c r="N210" s="234"/>
      <c r="O210" s="90"/>
      <c r="P210" s="90"/>
      <c r="Q210" s="90"/>
      <c r="R210" s="90"/>
      <c r="S210" s="90"/>
      <c r="T210" s="91"/>
      <c r="U210" s="37"/>
      <c r="V210" s="37"/>
      <c r="W210" s="37"/>
      <c r="X210" s="37"/>
      <c r="Y210" s="37"/>
      <c r="Z210" s="37"/>
      <c r="AA210" s="37"/>
      <c r="AB210" s="37"/>
      <c r="AC210" s="37"/>
      <c r="AD210" s="37"/>
      <c r="AE210" s="37"/>
      <c r="AT210" s="16" t="s">
        <v>167</v>
      </c>
      <c r="AU210" s="16" t="s">
        <v>87</v>
      </c>
    </row>
    <row r="211" s="2" customFormat="1" ht="14.4" customHeight="1">
      <c r="A211" s="37"/>
      <c r="B211" s="38"/>
      <c r="C211" s="217" t="s">
        <v>299</v>
      </c>
      <c r="D211" s="217" t="s">
        <v>142</v>
      </c>
      <c r="E211" s="218" t="s">
        <v>300</v>
      </c>
      <c r="F211" s="219" t="s">
        <v>301</v>
      </c>
      <c r="G211" s="220" t="s">
        <v>153</v>
      </c>
      <c r="H211" s="221">
        <v>2</v>
      </c>
      <c r="I211" s="222"/>
      <c r="J211" s="223">
        <f>ROUND(I211*H211,2)</f>
        <v>0</v>
      </c>
      <c r="K211" s="219" t="s">
        <v>146</v>
      </c>
      <c r="L211" s="43"/>
      <c r="M211" s="224" t="s">
        <v>1</v>
      </c>
      <c r="N211" s="225" t="s">
        <v>42</v>
      </c>
      <c r="O211" s="90"/>
      <c r="P211" s="226">
        <f>O211*H211</f>
        <v>0</v>
      </c>
      <c r="Q211" s="226">
        <v>0</v>
      </c>
      <c r="R211" s="226">
        <f>Q211*H211</f>
        <v>0</v>
      </c>
      <c r="S211" s="226">
        <v>0</v>
      </c>
      <c r="T211" s="227">
        <f>S211*H211</f>
        <v>0</v>
      </c>
      <c r="U211" s="37"/>
      <c r="V211" s="37"/>
      <c r="W211" s="37"/>
      <c r="X211" s="37"/>
      <c r="Y211" s="37"/>
      <c r="Z211" s="37"/>
      <c r="AA211" s="37"/>
      <c r="AB211" s="37"/>
      <c r="AC211" s="37"/>
      <c r="AD211" s="37"/>
      <c r="AE211" s="37"/>
      <c r="AR211" s="228" t="s">
        <v>225</v>
      </c>
      <c r="AT211" s="228" t="s">
        <v>142</v>
      </c>
      <c r="AU211" s="228" t="s">
        <v>87</v>
      </c>
      <c r="AY211" s="16" t="s">
        <v>139</v>
      </c>
      <c r="BE211" s="229">
        <f>IF(N211="základní",J211,0)</f>
        <v>0</v>
      </c>
      <c r="BF211" s="229">
        <f>IF(N211="snížená",J211,0)</f>
        <v>0</v>
      </c>
      <c r="BG211" s="229">
        <f>IF(N211="zákl. přenesená",J211,0)</f>
        <v>0</v>
      </c>
      <c r="BH211" s="229">
        <f>IF(N211="sníž. přenesená",J211,0)</f>
        <v>0</v>
      </c>
      <c r="BI211" s="229">
        <f>IF(N211="nulová",J211,0)</f>
        <v>0</v>
      </c>
      <c r="BJ211" s="16" t="s">
        <v>85</v>
      </c>
      <c r="BK211" s="229">
        <f>ROUND(I211*H211,2)</f>
        <v>0</v>
      </c>
      <c r="BL211" s="16" t="s">
        <v>225</v>
      </c>
      <c r="BM211" s="228" t="s">
        <v>302</v>
      </c>
    </row>
    <row r="212" s="2" customFormat="1">
      <c r="A212" s="37"/>
      <c r="B212" s="38"/>
      <c r="C212" s="39"/>
      <c r="D212" s="230" t="s">
        <v>149</v>
      </c>
      <c r="E212" s="39"/>
      <c r="F212" s="231" t="s">
        <v>303</v>
      </c>
      <c r="G212" s="39"/>
      <c r="H212" s="39"/>
      <c r="I212" s="232"/>
      <c r="J212" s="39"/>
      <c r="K212" s="39"/>
      <c r="L212" s="43"/>
      <c r="M212" s="233"/>
      <c r="N212" s="234"/>
      <c r="O212" s="90"/>
      <c r="P212" s="90"/>
      <c r="Q212" s="90"/>
      <c r="R212" s="90"/>
      <c r="S212" s="90"/>
      <c r="T212" s="91"/>
      <c r="U212" s="37"/>
      <c r="V212" s="37"/>
      <c r="W212" s="37"/>
      <c r="X212" s="37"/>
      <c r="Y212" s="37"/>
      <c r="Z212" s="37"/>
      <c r="AA212" s="37"/>
      <c r="AB212" s="37"/>
      <c r="AC212" s="37"/>
      <c r="AD212" s="37"/>
      <c r="AE212" s="37"/>
      <c r="AT212" s="16" t="s">
        <v>149</v>
      </c>
      <c r="AU212" s="16" t="s">
        <v>87</v>
      </c>
    </row>
    <row r="213" s="2" customFormat="1">
      <c r="A213" s="37"/>
      <c r="B213" s="38"/>
      <c r="C213" s="39"/>
      <c r="D213" s="230" t="s">
        <v>167</v>
      </c>
      <c r="E213" s="39"/>
      <c r="F213" s="235" t="s">
        <v>274</v>
      </c>
      <c r="G213" s="39"/>
      <c r="H213" s="39"/>
      <c r="I213" s="232"/>
      <c r="J213" s="39"/>
      <c r="K213" s="39"/>
      <c r="L213" s="43"/>
      <c r="M213" s="233"/>
      <c r="N213" s="234"/>
      <c r="O213" s="90"/>
      <c r="P213" s="90"/>
      <c r="Q213" s="90"/>
      <c r="R213" s="90"/>
      <c r="S213" s="90"/>
      <c r="T213" s="91"/>
      <c r="U213" s="37"/>
      <c r="V213" s="37"/>
      <c r="W213" s="37"/>
      <c r="X213" s="37"/>
      <c r="Y213" s="37"/>
      <c r="Z213" s="37"/>
      <c r="AA213" s="37"/>
      <c r="AB213" s="37"/>
      <c r="AC213" s="37"/>
      <c r="AD213" s="37"/>
      <c r="AE213" s="37"/>
      <c r="AT213" s="16" t="s">
        <v>167</v>
      </c>
      <c r="AU213" s="16" t="s">
        <v>87</v>
      </c>
    </row>
    <row r="214" s="2" customFormat="1" ht="14.4" customHeight="1">
      <c r="A214" s="37"/>
      <c r="B214" s="38"/>
      <c r="C214" s="217" t="s">
        <v>304</v>
      </c>
      <c r="D214" s="217" t="s">
        <v>142</v>
      </c>
      <c r="E214" s="218" t="s">
        <v>305</v>
      </c>
      <c r="F214" s="219" t="s">
        <v>306</v>
      </c>
      <c r="G214" s="220" t="s">
        <v>153</v>
      </c>
      <c r="H214" s="221">
        <v>6</v>
      </c>
      <c r="I214" s="222"/>
      <c r="J214" s="223">
        <f>ROUND(I214*H214,2)</f>
        <v>0</v>
      </c>
      <c r="K214" s="219" t="s">
        <v>146</v>
      </c>
      <c r="L214" s="43"/>
      <c r="M214" s="224" t="s">
        <v>1</v>
      </c>
      <c r="N214" s="225" t="s">
        <v>42</v>
      </c>
      <c r="O214" s="90"/>
      <c r="P214" s="226">
        <f>O214*H214</f>
        <v>0</v>
      </c>
      <c r="Q214" s="226">
        <v>0</v>
      </c>
      <c r="R214" s="226">
        <f>Q214*H214</f>
        <v>0</v>
      </c>
      <c r="S214" s="226">
        <v>0</v>
      </c>
      <c r="T214" s="227">
        <f>S214*H214</f>
        <v>0</v>
      </c>
      <c r="U214" s="37"/>
      <c r="V214" s="37"/>
      <c r="W214" s="37"/>
      <c r="X214" s="37"/>
      <c r="Y214" s="37"/>
      <c r="Z214" s="37"/>
      <c r="AA214" s="37"/>
      <c r="AB214" s="37"/>
      <c r="AC214" s="37"/>
      <c r="AD214" s="37"/>
      <c r="AE214" s="37"/>
      <c r="AR214" s="228" t="s">
        <v>225</v>
      </c>
      <c r="AT214" s="228" t="s">
        <v>142</v>
      </c>
      <c r="AU214" s="228" t="s">
        <v>87</v>
      </c>
      <c r="AY214" s="16" t="s">
        <v>139</v>
      </c>
      <c r="BE214" s="229">
        <f>IF(N214="základní",J214,0)</f>
        <v>0</v>
      </c>
      <c r="BF214" s="229">
        <f>IF(N214="snížená",J214,0)</f>
        <v>0</v>
      </c>
      <c r="BG214" s="229">
        <f>IF(N214="zákl. přenesená",J214,0)</f>
        <v>0</v>
      </c>
      <c r="BH214" s="229">
        <f>IF(N214="sníž. přenesená",J214,0)</f>
        <v>0</v>
      </c>
      <c r="BI214" s="229">
        <f>IF(N214="nulová",J214,0)</f>
        <v>0</v>
      </c>
      <c r="BJ214" s="16" t="s">
        <v>85</v>
      </c>
      <c r="BK214" s="229">
        <f>ROUND(I214*H214,2)</f>
        <v>0</v>
      </c>
      <c r="BL214" s="16" t="s">
        <v>225</v>
      </c>
      <c r="BM214" s="228" t="s">
        <v>307</v>
      </c>
    </row>
    <row r="215" s="2" customFormat="1">
      <c r="A215" s="37"/>
      <c r="B215" s="38"/>
      <c r="C215" s="39"/>
      <c r="D215" s="230" t="s">
        <v>149</v>
      </c>
      <c r="E215" s="39"/>
      <c r="F215" s="231" t="s">
        <v>308</v>
      </c>
      <c r="G215" s="39"/>
      <c r="H215" s="39"/>
      <c r="I215" s="232"/>
      <c r="J215" s="39"/>
      <c r="K215" s="39"/>
      <c r="L215" s="43"/>
      <c r="M215" s="233"/>
      <c r="N215" s="234"/>
      <c r="O215" s="90"/>
      <c r="P215" s="90"/>
      <c r="Q215" s="90"/>
      <c r="R215" s="90"/>
      <c r="S215" s="90"/>
      <c r="T215" s="91"/>
      <c r="U215" s="37"/>
      <c r="V215" s="37"/>
      <c r="W215" s="37"/>
      <c r="X215" s="37"/>
      <c r="Y215" s="37"/>
      <c r="Z215" s="37"/>
      <c r="AA215" s="37"/>
      <c r="AB215" s="37"/>
      <c r="AC215" s="37"/>
      <c r="AD215" s="37"/>
      <c r="AE215" s="37"/>
      <c r="AT215" s="16" t="s">
        <v>149</v>
      </c>
      <c r="AU215" s="16" t="s">
        <v>87</v>
      </c>
    </row>
    <row r="216" s="2" customFormat="1">
      <c r="A216" s="37"/>
      <c r="B216" s="38"/>
      <c r="C216" s="39"/>
      <c r="D216" s="230" t="s">
        <v>167</v>
      </c>
      <c r="E216" s="39"/>
      <c r="F216" s="235" t="s">
        <v>274</v>
      </c>
      <c r="G216" s="39"/>
      <c r="H216" s="39"/>
      <c r="I216" s="232"/>
      <c r="J216" s="39"/>
      <c r="K216" s="39"/>
      <c r="L216" s="43"/>
      <c r="M216" s="233"/>
      <c r="N216" s="234"/>
      <c r="O216" s="90"/>
      <c r="P216" s="90"/>
      <c r="Q216" s="90"/>
      <c r="R216" s="90"/>
      <c r="S216" s="90"/>
      <c r="T216" s="91"/>
      <c r="U216" s="37"/>
      <c r="V216" s="37"/>
      <c r="W216" s="37"/>
      <c r="X216" s="37"/>
      <c r="Y216" s="37"/>
      <c r="Z216" s="37"/>
      <c r="AA216" s="37"/>
      <c r="AB216" s="37"/>
      <c r="AC216" s="37"/>
      <c r="AD216" s="37"/>
      <c r="AE216" s="37"/>
      <c r="AT216" s="16" t="s">
        <v>167</v>
      </c>
      <c r="AU216" s="16" t="s">
        <v>87</v>
      </c>
    </row>
    <row r="217" s="2" customFormat="1" ht="14.4" customHeight="1">
      <c r="A217" s="37"/>
      <c r="B217" s="38"/>
      <c r="C217" s="217" t="s">
        <v>309</v>
      </c>
      <c r="D217" s="217" t="s">
        <v>142</v>
      </c>
      <c r="E217" s="218" t="s">
        <v>310</v>
      </c>
      <c r="F217" s="219" t="s">
        <v>311</v>
      </c>
      <c r="G217" s="220" t="s">
        <v>153</v>
      </c>
      <c r="H217" s="221">
        <v>3</v>
      </c>
      <c r="I217" s="222"/>
      <c r="J217" s="223">
        <f>ROUND(I217*H217,2)</f>
        <v>0</v>
      </c>
      <c r="K217" s="219" t="s">
        <v>146</v>
      </c>
      <c r="L217" s="43"/>
      <c r="M217" s="224" t="s">
        <v>1</v>
      </c>
      <c r="N217" s="225" t="s">
        <v>42</v>
      </c>
      <c r="O217" s="90"/>
      <c r="P217" s="226">
        <f>O217*H217</f>
        <v>0</v>
      </c>
      <c r="Q217" s="226">
        <v>0</v>
      </c>
      <c r="R217" s="226">
        <f>Q217*H217</f>
        <v>0</v>
      </c>
      <c r="S217" s="226">
        <v>0</v>
      </c>
      <c r="T217" s="227">
        <f>S217*H217</f>
        <v>0</v>
      </c>
      <c r="U217" s="37"/>
      <c r="V217" s="37"/>
      <c r="W217" s="37"/>
      <c r="X217" s="37"/>
      <c r="Y217" s="37"/>
      <c r="Z217" s="37"/>
      <c r="AA217" s="37"/>
      <c r="AB217" s="37"/>
      <c r="AC217" s="37"/>
      <c r="AD217" s="37"/>
      <c r="AE217" s="37"/>
      <c r="AR217" s="228" t="s">
        <v>225</v>
      </c>
      <c r="AT217" s="228" t="s">
        <v>142</v>
      </c>
      <c r="AU217" s="228" t="s">
        <v>87</v>
      </c>
      <c r="AY217" s="16" t="s">
        <v>139</v>
      </c>
      <c r="BE217" s="229">
        <f>IF(N217="základní",J217,0)</f>
        <v>0</v>
      </c>
      <c r="BF217" s="229">
        <f>IF(N217="snížená",J217,0)</f>
        <v>0</v>
      </c>
      <c r="BG217" s="229">
        <f>IF(N217="zákl. přenesená",J217,0)</f>
        <v>0</v>
      </c>
      <c r="BH217" s="229">
        <f>IF(N217="sníž. přenesená",J217,0)</f>
        <v>0</v>
      </c>
      <c r="BI217" s="229">
        <f>IF(N217="nulová",J217,0)</f>
        <v>0</v>
      </c>
      <c r="BJ217" s="16" t="s">
        <v>85</v>
      </c>
      <c r="BK217" s="229">
        <f>ROUND(I217*H217,2)</f>
        <v>0</v>
      </c>
      <c r="BL217" s="16" t="s">
        <v>225</v>
      </c>
      <c r="BM217" s="228" t="s">
        <v>312</v>
      </c>
    </row>
    <row r="218" s="2" customFormat="1">
      <c r="A218" s="37"/>
      <c r="B218" s="38"/>
      <c r="C218" s="39"/>
      <c r="D218" s="230" t="s">
        <v>149</v>
      </c>
      <c r="E218" s="39"/>
      <c r="F218" s="231" t="s">
        <v>313</v>
      </c>
      <c r="G218" s="39"/>
      <c r="H218" s="39"/>
      <c r="I218" s="232"/>
      <c r="J218" s="39"/>
      <c r="K218" s="39"/>
      <c r="L218" s="43"/>
      <c r="M218" s="233"/>
      <c r="N218" s="234"/>
      <c r="O218" s="90"/>
      <c r="P218" s="90"/>
      <c r="Q218" s="90"/>
      <c r="R218" s="90"/>
      <c r="S218" s="90"/>
      <c r="T218" s="91"/>
      <c r="U218" s="37"/>
      <c r="V218" s="37"/>
      <c r="W218" s="37"/>
      <c r="X218" s="37"/>
      <c r="Y218" s="37"/>
      <c r="Z218" s="37"/>
      <c r="AA218" s="37"/>
      <c r="AB218" s="37"/>
      <c r="AC218" s="37"/>
      <c r="AD218" s="37"/>
      <c r="AE218" s="37"/>
      <c r="AT218" s="16" t="s">
        <v>149</v>
      </c>
      <c r="AU218" s="16" t="s">
        <v>87</v>
      </c>
    </row>
    <row r="219" s="2" customFormat="1">
      <c r="A219" s="37"/>
      <c r="B219" s="38"/>
      <c r="C219" s="39"/>
      <c r="D219" s="230" t="s">
        <v>167</v>
      </c>
      <c r="E219" s="39"/>
      <c r="F219" s="235" t="s">
        <v>274</v>
      </c>
      <c r="G219" s="39"/>
      <c r="H219" s="39"/>
      <c r="I219" s="232"/>
      <c r="J219" s="39"/>
      <c r="K219" s="39"/>
      <c r="L219" s="43"/>
      <c r="M219" s="233"/>
      <c r="N219" s="234"/>
      <c r="O219" s="90"/>
      <c r="P219" s="90"/>
      <c r="Q219" s="90"/>
      <c r="R219" s="90"/>
      <c r="S219" s="90"/>
      <c r="T219" s="91"/>
      <c r="U219" s="37"/>
      <c r="V219" s="37"/>
      <c r="W219" s="37"/>
      <c r="X219" s="37"/>
      <c r="Y219" s="37"/>
      <c r="Z219" s="37"/>
      <c r="AA219" s="37"/>
      <c r="AB219" s="37"/>
      <c r="AC219" s="37"/>
      <c r="AD219" s="37"/>
      <c r="AE219" s="37"/>
      <c r="AT219" s="16" t="s">
        <v>167</v>
      </c>
      <c r="AU219" s="16" t="s">
        <v>87</v>
      </c>
    </row>
    <row r="220" s="2" customFormat="1" ht="14.4" customHeight="1">
      <c r="A220" s="37"/>
      <c r="B220" s="38"/>
      <c r="C220" s="217" t="s">
        <v>314</v>
      </c>
      <c r="D220" s="217" t="s">
        <v>142</v>
      </c>
      <c r="E220" s="218" t="s">
        <v>315</v>
      </c>
      <c r="F220" s="219" t="s">
        <v>316</v>
      </c>
      <c r="G220" s="220" t="s">
        <v>153</v>
      </c>
      <c r="H220" s="221">
        <v>4</v>
      </c>
      <c r="I220" s="222"/>
      <c r="J220" s="223">
        <f>ROUND(I220*H220,2)</f>
        <v>0</v>
      </c>
      <c r="K220" s="219" t="s">
        <v>146</v>
      </c>
      <c r="L220" s="43"/>
      <c r="M220" s="224" t="s">
        <v>1</v>
      </c>
      <c r="N220" s="225" t="s">
        <v>42</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225</v>
      </c>
      <c r="AT220" s="228" t="s">
        <v>142</v>
      </c>
      <c r="AU220" s="228" t="s">
        <v>87</v>
      </c>
      <c r="AY220" s="16" t="s">
        <v>139</v>
      </c>
      <c r="BE220" s="229">
        <f>IF(N220="základní",J220,0)</f>
        <v>0</v>
      </c>
      <c r="BF220" s="229">
        <f>IF(N220="snížená",J220,0)</f>
        <v>0</v>
      </c>
      <c r="BG220" s="229">
        <f>IF(N220="zákl. přenesená",J220,0)</f>
        <v>0</v>
      </c>
      <c r="BH220" s="229">
        <f>IF(N220="sníž. přenesená",J220,0)</f>
        <v>0</v>
      </c>
      <c r="BI220" s="229">
        <f>IF(N220="nulová",J220,0)</f>
        <v>0</v>
      </c>
      <c r="BJ220" s="16" t="s">
        <v>85</v>
      </c>
      <c r="BK220" s="229">
        <f>ROUND(I220*H220,2)</f>
        <v>0</v>
      </c>
      <c r="BL220" s="16" t="s">
        <v>225</v>
      </c>
      <c r="BM220" s="228" t="s">
        <v>317</v>
      </c>
    </row>
    <row r="221" s="2" customFormat="1">
      <c r="A221" s="37"/>
      <c r="B221" s="38"/>
      <c r="C221" s="39"/>
      <c r="D221" s="230" t="s">
        <v>149</v>
      </c>
      <c r="E221" s="39"/>
      <c r="F221" s="231" t="s">
        <v>318</v>
      </c>
      <c r="G221" s="39"/>
      <c r="H221" s="39"/>
      <c r="I221" s="232"/>
      <c r="J221" s="39"/>
      <c r="K221" s="39"/>
      <c r="L221" s="43"/>
      <c r="M221" s="233"/>
      <c r="N221" s="234"/>
      <c r="O221" s="90"/>
      <c r="P221" s="90"/>
      <c r="Q221" s="90"/>
      <c r="R221" s="90"/>
      <c r="S221" s="90"/>
      <c r="T221" s="91"/>
      <c r="U221" s="37"/>
      <c r="V221" s="37"/>
      <c r="W221" s="37"/>
      <c r="X221" s="37"/>
      <c r="Y221" s="37"/>
      <c r="Z221" s="37"/>
      <c r="AA221" s="37"/>
      <c r="AB221" s="37"/>
      <c r="AC221" s="37"/>
      <c r="AD221" s="37"/>
      <c r="AE221" s="37"/>
      <c r="AT221" s="16" t="s">
        <v>149</v>
      </c>
      <c r="AU221" s="16" t="s">
        <v>87</v>
      </c>
    </row>
    <row r="222" s="2" customFormat="1">
      <c r="A222" s="37"/>
      <c r="B222" s="38"/>
      <c r="C222" s="39"/>
      <c r="D222" s="230" t="s">
        <v>167</v>
      </c>
      <c r="E222" s="39"/>
      <c r="F222" s="235" t="s">
        <v>274</v>
      </c>
      <c r="G222" s="39"/>
      <c r="H222" s="39"/>
      <c r="I222" s="232"/>
      <c r="J222" s="39"/>
      <c r="K222" s="39"/>
      <c r="L222" s="43"/>
      <c r="M222" s="233"/>
      <c r="N222" s="234"/>
      <c r="O222" s="90"/>
      <c r="P222" s="90"/>
      <c r="Q222" s="90"/>
      <c r="R222" s="90"/>
      <c r="S222" s="90"/>
      <c r="T222" s="91"/>
      <c r="U222" s="37"/>
      <c r="V222" s="37"/>
      <c r="W222" s="37"/>
      <c r="X222" s="37"/>
      <c r="Y222" s="37"/>
      <c r="Z222" s="37"/>
      <c r="AA222" s="37"/>
      <c r="AB222" s="37"/>
      <c r="AC222" s="37"/>
      <c r="AD222" s="37"/>
      <c r="AE222" s="37"/>
      <c r="AT222" s="16" t="s">
        <v>167</v>
      </c>
      <c r="AU222" s="16" t="s">
        <v>87</v>
      </c>
    </row>
    <row r="223" s="2" customFormat="1" ht="14.4" customHeight="1">
      <c r="A223" s="37"/>
      <c r="B223" s="38"/>
      <c r="C223" s="217" t="s">
        <v>319</v>
      </c>
      <c r="D223" s="217" t="s">
        <v>142</v>
      </c>
      <c r="E223" s="218" t="s">
        <v>320</v>
      </c>
      <c r="F223" s="219" t="s">
        <v>321</v>
      </c>
      <c r="G223" s="220" t="s">
        <v>153</v>
      </c>
      <c r="H223" s="221">
        <v>3</v>
      </c>
      <c r="I223" s="222"/>
      <c r="J223" s="223">
        <f>ROUND(I223*H223,2)</f>
        <v>0</v>
      </c>
      <c r="K223" s="219" t="s">
        <v>146</v>
      </c>
      <c r="L223" s="43"/>
      <c r="M223" s="224" t="s">
        <v>1</v>
      </c>
      <c r="N223" s="225" t="s">
        <v>42</v>
      </c>
      <c r="O223" s="90"/>
      <c r="P223" s="226">
        <f>O223*H223</f>
        <v>0</v>
      </c>
      <c r="Q223" s="226">
        <v>0</v>
      </c>
      <c r="R223" s="226">
        <f>Q223*H223</f>
        <v>0</v>
      </c>
      <c r="S223" s="226">
        <v>0</v>
      </c>
      <c r="T223" s="227">
        <f>S223*H223</f>
        <v>0</v>
      </c>
      <c r="U223" s="37"/>
      <c r="V223" s="37"/>
      <c r="W223" s="37"/>
      <c r="X223" s="37"/>
      <c r="Y223" s="37"/>
      <c r="Z223" s="37"/>
      <c r="AA223" s="37"/>
      <c r="AB223" s="37"/>
      <c r="AC223" s="37"/>
      <c r="AD223" s="37"/>
      <c r="AE223" s="37"/>
      <c r="AR223" s="228" t="s">
        <v>225</v>
      </c>
      <c r="AT223" s="228" t="s">
        <v>142</v>
      </c>
      <c r="AU223" s="228" t="s">
        <v>87</v>
      </c>
      <c r="AY223" s="16" t="s">
        <v>139</v>
      </c>
      <c r="BE223" s="229">
        <f>IF(N223="základní",J223,0)</f>
        <v>0</v>
      </c>
      <c r="BF223" s="229">
        <f>IF(N223="snížená",J223,0)</f>
        <v>0</v>
      </c>
      <c r="BG223" s="229">
        <f>IF(N223="zákl. přenesená",J223,0)</f>
        <v>0</v>
      </c>
      <c r="BH223" s="229">
        <f>IF(N223="sníž. přenesená",J223,0)</f>
        <v>0</v>
      </c>
      <c r="BI223" s="229">
        <f>IF(N223="nulová",J223,0)</f>
        <v>0</v>
      </c>
      <c r="BJ223" s="16" t="s">
        <v>85</v>
      </c>
      <c r="BK223" s="229">
        <f>ROUND(I223*H223,2)</f>
        <v>0</v>
      </c>
      <c r="BL223" s="16" t="s">
        <v>225</v>
      </c>
      <c r="BM223" s="228" t="s">
        <v>322</v>
      </c>
    </row>
    <row r="224" s="2" customFormat="1">
      <c r="A224" s="37"/>
      <c r="B224" s="38"/>
      <c r="C224" s="39"/>
      <c r="D224" s="230" t="s">
        <v>149</v>
      </c>
      <c r="E224" s="39"/>
      <c r="F224" s="231" t="s">
        <v>323</v>
      </c>
      <c r="G224" s="39"/>
      <c r="H224" s="39"/>
      <c r="I224" s="232"/>
      <c r="J224" s="39"/>
      <c r="K224" s="39"/>
      <c r="L224" s="43"/>
      <c r="M224" s="233"/>
      <c r="N224" s="234"/>
      <c r="O224" s="90"/>
      <c r="P224" s="90"/>
      <c r="Q224" s="90"/>
      <c r="R224" s="90"/>
      <c r="S224" s="90"/>
      <c r="T224" s="91"/>
      <c r="U224" s="37"/>
      <c r="V224" s="37"/>
      <c r="W224" s="37"/>
      <c r="X224" s="37"/>
      <c r="Y224" s="37"/>
      <c r="Z224" s="37"/>
      <c r="AA224" s="37"/>
      <c r="AB224" s="37"/>
      <c r="AC224" s="37"/>
      <c r="AD224" s="37"/>
      <c r="AE224" s="37"/>
      <c r="AT224" s="16" t="s">
        <v>149</v>
      </c>
      <c r="AU224" s="16" t="s">
        <v>87</v>
      </c>
    </row>
    <row r="225" s="2" customFormat="1">
      <c r="A225" s="37"/>
      <c r="B225" s="38"/>
      <c r="C225" s="39"/>
      <c r="D225" s="230" t="s">
        <v>167</v>
      </c>
      <c r="E225" s="39"/>
      <c r="F225" s="235" t="s">
        <v>274</v>
      </c>
      <c r="G225" s="39"/>
      <c r="H225" s="39"/>
      <c r="I225" s="232"/>
      <c r="J225" s="39"/>
      <c r="K225" s="39"/>
      <c r="L225" s="43"/>
      <c r="M225" s="233"/>
      <c r="N225" s="234"/>
      <c r="O225" s="90"/>
      <c r="P225" s="90"/>
      <c r="Q225" s="90"/>
      <c r="R225" s="90"/>
      <c r="S225" s="90"/>
      <c r="T225" s="91"/>
      <c r="U225" s="37"/>
      <c r="V225" s="37"/>
      <c r="W225" s="37"/>
      <c r="X225" s="37"/>
      <c r="Y225" s="37"/>
      <c r="Z225" s="37"/>
      <c r="AA225" s="37"/>
      <c r="AB225" s="37"/>
      <c r="AC225" s="37"/>
      <c r="AD225" s="37"/>
      <c r="AE225" s="37"/>
      <c r="AT225" s="16" t="s">
        <v>167</v>
      </c>
      <c r="AU225" s="16" t="s">
        <v>87</v>
      </c>
    </row>
    <row r="226" s="2" customFormat="1" ht="14.4" customHeight="1">
      <c r="A226" s="37"/>
      <c r="B226" s="38"/>
      <c r="C226" s="217" t="s">
        <v>324</v>
      </c>
      <c r="D226" s="217" t="s">
        <v>142</v>
      </c>
      <c r="E226" s="218" t="s">
        <v>325</v>
      </c>
      <c r="F226" s="219" t="s">
        <v>326</v>
      </c>
      <c r="G226" s="220" t="s">
        <v>153</v>
      </c>
      <c r="H226" s="221">
        <v>4</v>
      </c>
      <c r="I226" s="222"/>
      <c r="J226" s="223">
        <f>ROUND(I226*H226,2)</f>
        <v>0</v>
      </c>
      <c r="K226" s="219" t="s">
        <v>146</v>
      </c>
      <c r="L226" s="43"/>
      <c r="M226" s="224" t="s">
        <v>1</v>
      </c>
      <c r="N226" s="225" t="s">
        <v>42</v>
      </c>
      <c r="O226" s="90"/>
      <c r="P226" s="226">
        <f>O226*H226</f>
        <v>0</v>
      </c>
      <c r="Q226" s="226">
        <v>0</v>
      </c>
      <c r="R226" s="226">
        <f>Q226*H226</f>
        <v>0</v>
      </c>
      <c r="S226" s="226">
        <v>0</v>
      </c>
      <c r="T226" s="227">
        <f>S226*H226</f>
        <v>0</v>
      </c>
      <c r="U226" s="37"/>
      <c r="V226" s="37"/>
      <c r="W226" s="37"/>
      <c r="X226" s="37"/>
      <c r="Y226" s="37"/>
      <c r="Z226" s="37"/>
      <c r="AA226" s="37"/>
      <c r="AB226" s="37"/>
      <c r="AC226" s="37"/>
      <c r="AD226" s="37"/>
      <c r="AE226" s="37"/>
      <c r="AR226" s="228" t="s">
        <v>225</v>
      </c>
      <c r="AT226" s="228" t="s">
        <v>142</v>
      </c>
      <c r="AU226" s="228" t="s">
        <v>87</v>
      </c>
      <c r="AY226" s="16" t="s">
        <v>139</v>
      </c>
      <c r="BE226" s="229">
        <f>IF(N226="základní",J226,0)</f>
        <v>0</v>
      </c>
      <c r="BF226" s="229">
        <f>IF(N226="snížená",J226,0)</f>
        <v>0</v>
      </c>
      <c r="BG226" s="229">
        <f>IF(N226="zákl. přenesená",J226,0)</f>
        <v>0</v>
      </c>
      <c r="BH226" s="229">
        <f>IF(N226="sníž. přenesená",J226,0)</f>
        <v>0</v>
      </c>
      <c r="BI226" s="229">
        <f>IF(N226="nulová",J226,0)</f>
        <v>0</v>
      </c>
      <c r="BJ226" s="16" t="s">
        <v>85</v>
      </c>
      <c r="BK226" s="229">
        <f>ROUND(I226*H226,2)</f>
        <v>0</v>
      </c>
      <c r="BL226" s="16" t="s">
        <v>225</v>
      </c>
      <c r="BM226" s="228" t="s">
        <v>327</v>
      </c>
    </row>
    <row r="227" s="2" customFormat="1">
      <c r="A227" s="37"/>
      <c r="B227" s="38"/>
      <c r="C227" s="39"/>
      <c r="D227" s="230" t="s">
        <v>149</v>
      </c>
      <c r="E227" s="39"/>
      <c r="F227" s="231" t="s">
        <v>328</v>
      </c>
      <c r="G227" s="39"/>
      <c r="H227" s="39"/>
      <c r="I227" s="232"/>
      <c r="J227" s="39"/>
      <c r="K227" s="39"/>
      <c r="L227" s="43"/>
      <c r="M227" s="233"/>
      <c r="N227" s="234"/>
      <c r="O227" s="90"/>
      <c r="P227" s="90"/>
      <c r="Q227" s="90"/>
      <c r="R227" s="90"/>
      <c r="S227" s="90"/>
      <c r="T227" s="91"/>
      <c r="U227" s="37"/>
      <c r="V227" s="37"/>
      <c r="W227" s="37"/>
      <c r="X227" s="37"/>
      <c r="Y227" s="37"/>
      <c r="Z227" s="37"/>
      <c r="AA227" s="37"/>
      <c r="AB227" s="37"/>
      <c r="AC227" s="37"/>
      <c r="AD227" s="37"/>
      <c r="AE227" s="37"/>
      <c r="AT227" s="16" t="s">
        <v>149</v>
      </c>
      <c r="AU227" s="16" t="s">
        <v>87</v>
      </c>
    </row>
    <row r="228" s="2" customFormat="1">
      <c r="A228" s="37"/>
      <c r="B228" s="38"/>
      <c r="C228" s="39"/>
      <c r="D228" s="230" t="s">
        <v>167</v>
      </c>
      <c r="E228" s="39"/>
      <c r="F228" s="235" t="s">
        <v>274</v>
      </c>
      <c r="G228" s="39"/>
      <c r="H228" s="39"/>
      <c r="I228" s="232"/>
      <c r="J228" s="39"/>
      <c r="K228" s="39"/>
      <c r="L228" s="43"/>
      <c r="M228" s="233"/>
      <c r="N228" s="234"/>
      <c r="O228" s="90"/>
      <c r="P228" s="90"/>
      <c r="Q228" s="90"/>
      <c r="R228" s="90"/>
      <c r="S228" s="90"/>
      <c r="T228" s="91"/>
      <c r="U228" s="37"/>
      <c r="V228" s="37"/>
      <c r="W228" s="37"/>
      <c r="X228" s="37"/>
      <c r="Y228" s="37"/>
      <c r="Z228" s="37"/>
      <c r="AA228" s="37"/>
      <c r="AB228" s="37"/>
      <c r="AC228" s="37"/>
      <c r="AD228" s="37"/>
      <c r="AE228" s="37"/>
      <c r="AT228" s="16" t="s">
        <v>167</v>
      </c>
      <c r="AU228" s="16" t="s">
        <v>87</v>
      </c>
    </row>
    <row r="229" s="2" customFormat="1" ht="24.15" customHeight="1">
      <c r="A229" s="37"/>
      <c r="B229" s="38"/>
      <c r="C229" s="257" t="s">
        <v>329</v>
      </c>
      <c r="D229" s="257" t="s">
        <v>243</v>
      </c>
      <c r="E229" s="258" t="s">
        <v>330</v>
      </c>
      <c r="F229" s="259" t="s">
        <v>331</v>
      </c>
      <c r="G229" s="260" t="s">
        <v>153</v>
      </c>
      <c r="H229" s="261">
        <v>1</v>
      </c>
      <c r="I229" s="262"/>
      <c r="J229" s="263">
        <f>ROUND(I229*H229,2)</f>
        <v>0</v>
      </c>
      <c r="K229" s="259" t="s">
        <v>1</v>
      </c>
      <c r="L229" s="264"/>
      <c r="M229" s="265" t="s">
        <v>1</v>
      </c>
      <c r="N229" s="266" t="s">
        <v>42</v>
      </c>
      <c r="O229" s="90"/>
      <c r="P229" s="226">
        <f>O229*H229</f>
        <v>0</v>
      </c>
      <c r="Q229" s="226">
        <v>0</v>
      </c>
      <c r="R229" s="226">
        <f>Q229*H229</f>
        <v>0</v>
      </c>
      <c r="S229" s="226">
        <v>0</v>
      </c>
      <c r="T229" s="227">
        <f>S229*H229</f>
        <v>0</v>
      </c>
      <c r="U229" s="37"/>
      <c r="V229" s="37"/>
      <c r="W229" s="37"/>
      <c r="X229" s="37"/>
      <c r="Y229" s="37"/>
      <c r="Z229" s="37"/>
      <c r="AA229" s="37"/>
      <c r="AB229" s="37"/>
      <c r="AC229" s="37"/>
      <c r="AD229" s="37"/>
      <c r="AE229" s="37"/>
      <c r="AR229" s="228" t="s">
        <v>246</v>
      </c>
      <c r="AT229" s="228" t="s">
        <v>243</v>
      </c>
      <c r="AU229" s="228" t="s">
        <v>87</v>
      </c>
      <c r="AY229" s="16" t="s">
        <v>139</v>
      </c>
      <c r="BE229" s="229">
        <f>IF(N229="základní",J229,0)</f>
        <v>0</v>
      </c>
      <c r="BF229" s="229">
        <f>IF(N229="snížená",J229,0)</f>
        <v>0</v>
      </c>
      <c r="BG229" s="229">
        <f>IF(N229="zákl. přenesená",J229,0)</f>
        <v>0</v>
      </c>
      <c r="BH229" s="229">
        <f>IF(N229="sníž. přenesená",J229,0)</f>
        <v>0</v>
      </c>
      <c r="BI229" s="229">
        <f>IF(N229="nulová",J229,0)</f>
        <v>0</v>
      </c>
      <c r="BJ229" s="16" t="s">
        <v>85</v>
      </c>
      <c r="BK229" s="229">
        <f>ROUND(I229*H229,2)</f>
        <v>0</v>
      </c>
      <c r="BL229" s="16" t="s">
        <v>225</v>
      </c>
      <c r="BM229" s="228" t="s">
        <v>332</v>
      </c>
    </row>
    <row r="230" s="2" customFormat="1" ht="14.4" customHeight="1">
      <c r="A230" s="37"/>
      <c r="B230" s="38"/>
      <c r="C230" s="217" t="s">
        <v>246</v>
      </c>
      <c r="D230" s="217" t="s">
        <v>142</v>
      </c>
      <c r="E230" s="218" t="s">
        <v>333</v>
      </c>
      <c r="F230" s="219" t="s">
        <v>334</v>
      </c>
      <c r="G230" s="220" t="s">
        <v>153</v>
      </c>
      <c r="H230" s="221">
        <v>4</v>
      </c>
      <c r="I230" s="222"/>
      <c r="J230" s="223">
        <f>ROUND(I230*H230,2)</f>
        <v>0</v>
      </c>
      <c r="K230" s="219" t="s">
        <v>146</v>
      </c>
      <c r="L230" s="43"/>
      <c r="M230" s="224" t="s">
        <v>1</v>
      </c>
      <c r="N230" s="225" t="s">
        <v>42</v>
      </c>
      <c r="O230" s="90"/>
      <c r="P230" s="226">
        <f>O230*H230</f>
        <v>0</v>
      </c>
      <c r="Q230" s="226">
        <v>0</v>
      </c>
      <c r="R230" s="226">
        <f>Q230*H230</f>
        <v>0</v>
      </c>
      <c r="S230" s="226">
        <v>0</v>
      </c>
      <c r="T230" s="227">
        <f>S230*H230</f>
        <v>0</v>
      </c>
      <c r="U230" s="37"/>
      <c r="V230" s="37"/>
      <c r="W230" s="37"/>
      <c r="X230" s="37"/>
      <c r="Y230" s="37"/>
      <c r="Z230" s="37"/>
      <c r="AA230" s="37"/>
      <c r="AB230" s="37"/>
      <c r="AC230" s="37"/>
      <c r="AD230" s="37"/>
      <c r="AE230" s="37"/>
      <c r="AR230" s="228" t="s">
        <v>225</v>
      </c>
      <c r="AT230" s="228" t="s">
        <v>142</v>
      </c>
      <c r="AU230" s="228" t="s">
        <v>87</v>
      </c>
      <c r="AY230" s="16" t="s">
        <v>139</v>
      </c>
      <c r="BE230" s="229">
        <f>IF(N230="základní",J230,0)</f>
        <v>0</v>
      </c>
      <c r="BF230" s="229">
        <f>IF(N230="snížená",J230,0)</f>
        <v>0</v>
      </c>
      <c r="BG230" s="229">
        <f>IF(N230="zákl. přenesená",J230,0)</f>
        <v>0</v>
      </c>
      <c r="BH230" s="229">
        <f>IF(N230="sníž. přenesená",J230,0)</f>
        <v>0</v>
      </c>
      <c r="BI230" s="229">
        <f>IF(N230="nulová",J230,0)</f>
        <v>0</v>
      </c>
      <c r="BJ230" s="16" t="s">
        <v>85</v>
      </c>
      <c r="BK230" s="229">
        <f>ROUND(I230*H230,2)</f>
        <v>0</v>
      </c>
      <c r="BL230" s="16" t="s">
        <v>225</v>
      </c>
      <c r="BM230" s="228" t="s">
        <v>335</v>
      </c>
    </row>
    <row r="231" s="2" customFormat="1">
      <c r="A231" s="37"/>
      <c r="B231" s="38"/>
      <c r="C231" s="39"/>
      <c r="D231" s="230" t="s">
        <v>149</v>
      </c>
      <c r="E231" s="39"/>
      <c r="F231" s="231" t="s">
        <v>336</v>
      </c>
      <c r="G231" s="39"/>
      <c r="H231" s="39"/>
      <c r="I231" s="232"/>
      <c r="J231" s="39"/>
      <c r="K231" s="39"/>
      <c r="L231" s="43"/>
      <c r="M231" s="233"/>
      <c r="N231" s="234"/>
      <c r="O231" s="90"/>
      <c r="P231" s="90"/>
      <c r="Q231" s="90"/>
      <c r="R231" s="90"/>
      <c r="S231" s="90"/>
      <c r="T231" s="91"/>
      <c r="U231" s="37"/>
      <c r="V231" s="37"/>
      <c r="W231" s="37"/>
      <c r="X231" s="37"/>
      <c r="Y231" s="37"/>
      <c r="Z231" s="37"/>
      <c r="AA231" s="37"/>
      <c r="AB231" s="37"/>
      <c r="AC231" s="37"/>
      <c r="AD231" s="37"/>
      <c r="AE231" s="37"/>
      <c r="AT231" s="16" t="s">
        <v>149</v>
      </c>
      <c r="AU231" s="16" t="s">
        <v>87</v>
      </c>
    </row>
    <row r="232" s="2" customFormat="1">
      <c r="A232" s="37"/>
      <c r="B232" s="38"/>
      <c r="C232" s="39"/>
      <c r="D232" s="230" t="s">
        <v>167</v>
      </c>
      <c r="E232" s="39"/>
      <c r="F232" s="235" t="s">
        <v>337</v>
      </c>
      <c r="G232" s="39"/>
      <c r="H232" s="39"/>
      <c r="I232" s="232"/>
      <c r="J232" s="39"/>
      <c r="K232" s="39"/>
      <c r="L232" s="43"/>
      <c r="M232" s="233"/>
      <c r="N232" s="234"/>
      <c r="O232" s="90"/>
      <c r="P232" s="90"/>
      <c r="Q232" s="90"/>
      <c r="R232" s="90"/>
      <c r="S232" s="90"/>
      <c r="T232" s="91"/>
      <c r="U232" s="37"/>
      <c r="V232" s="37"/>
      <c r="W232" s="37"/>
      <c r="X232" s="37"/>
      <c r="Y232" s="37"/>
      <c r="Z232" s="37"/>
      <c r="AA232" s="37"/>
      <c r="AB232" s="37"/>
      <c r="AC232" s="37"/>
      <c r="AD232" s="37"/>
      <c r="AE232" s="37"/>
      <c r="AT232" s="16" t="s">
        <v>167</v>
      </c>
      <c r="AU232" s="16" t="s">
        <v>87</v>
      </c>
    </row>
    <row r="233" s="13" customFormat="1">
      <c r="A233" s="13"/>
      <c r="B233" s="236"/>
      <c r="C233" s="237"/>
      <c r="D233" s="230" t="s">
        <v>180</v>
      </c>
      <c r="E233" s="238" t="s">
        <v>1</v>
      </c>
      <c r="F233" s="239" t="s">
        <v>338</v>
      </c>
      <c r="G233" s="237"/>
      <c r="H233" s="240">
        <v>4</v>
      </c>
      <c r="I233" s="241"/>
      <c r="J233" s="237"/>
      <c r="K233" s="237"/>
      <c r="L233" s="242"/>
      <c r="M233" s="243"/>
      <c r="N233" s="244"/>
      <c r="O233" s="244"/>
      <c r="P233" s="244"/>
      <c r="Q233" s="244"/>
      <c r="R233" s="244"/>
      <c r="S233" s="244"/>
      <c r="T233" s="245"/>
      <c r="U233" s="13"/>
      <c r="V233" s="13"/>
      <c r="W233" s="13"/>
      <c r="X233" s="13"/>
      <c r="Y233" s="13"/>
      <c r="Z233" s="13"/>
      <c r="AA233" s="13"/>
      <c r="AB233" s="13"/>
      <c r="AC233" s="13"/>
      <c r="AD233" s="13"/>
      <c r="AE233" s="13"/>
      <c r="AT233" s="246" t="s">
        <v>180</v>
      </c>
      <c r="AU233" s="246" t="s">
        <v>87</v>
      </c>
      <c r="AV233" s="13" t="s">
        <v>87</v>
      </c>
      <c r="AW233" s="13" t="s">
        <v>33</v>
      </c>
      <c r="AX233" s="13" t="s">
        <v>85</v>
      </c>
      <c r="AY233" s="246" t="s">
        <v>139</v>
      </c>
    </row>
    <row r="234" s="2" customFormat="1" ht="14.4" customHeight="1">
      <c r="A234" s="37"/>
      <c r="B234" s="38"/>
      <c r="C234" s="217" t="s">
        <v>339</v>
      </c>
      <c r="D234" s="217" t="s">
        <v>142</v>
      </c>
      <c r="E234" s="218" t="s">
        <v>340</v>
      </c>
      <c r="F234" s="219" t="s">
        <v>341</v>
      </c>
      <c r="G234" s="220" t="s">
        <v>153</v>
      </c>
      <c r="H234" s="221">
        <v>8</v>
      </c>
      <c r="I234" s="222"/>
      <c r="J234" s="223">
        <f>ROUND(I234*H234,2)</f>
        <v>0</v>
      </c>
      <c r="K234" s="219" t="s">
        <v>146</v>
      </c>
      <c r="L234" s="43"/>
      <c r="M234" s="224" t="s">
        <v>1</v>
      </c>
      <c r="N234" s="225" t="s">
        <v>42</v>
      </c>
      <c r="O234" s="90"/>
      <c r="P234" s="226">
        <f>O234*H234</f>
        <v>0</v>
      </c>
      <c r="Q234" s="226">
        <v>0</v>
      </c>
      <c r="R234" s="226">
        <f>Q234*H234</f>
        <v>0</v>
      </c>
      <c r="S234" s="226">
        <v>0</v>
      </c>
      <c r="T234" s="227">
        <f>S234*H234</f>
        <v>0</v>
      </c>
      <c r="U234" s="37"/>
      <c r="V234" s="37"/>
      <c r="W234" s="37"/>
      <c r="X234" s="37"/>
      <c r="Y234" s="37"/>
      <c r="Z234" s="37"/>
      <c r="AA234" s="37"/>
      <c r="AB234" s="37"/>
      <c r="AC234" s="37"/>
      <c r="AD234" s="37"/>
      <c r="AE234" s="37"/>
      <c r="AR234" s="228" t="s">
        <v>225</v>
      </c>
      <c r="AT234" s="228" t="s">
        <v>142</v>
      </c>
      <c r="AU234" s="228" t="s">
        <v>87</v>
      </c>
      <c r="AY234" s="16" t="s">
        <v>139</v>
      </c>
      <c r="BE234" s="229">
        <f>IF(N234="základní",J234,0)</f>
        <v>0</v>
      </c>
      <c r="BF234" s="229">
        <f>IF(N234="snížená",J234,0)</f>
        <v>0</v>
      </c>
      <c r="BG234" s="229">
        <f>IF(N234="zákl. přenesená",J234,0)</f>
        <v>0</v>
      </c>
      <c r="BH234" s="229">
        <f>IF(N234="sníž. přenesená",J234,0)</f>
        <v>0</v>
      </c>
      <c r="BI234" s="229">
        <f>IF(N234="nulová",J234,0)</f>
        <v>0</v>
      </c>
      <c r="BJ234" s="16" t="s">
        <v>85</v>
      </c>
      <c r="BK234" s="229">
        <f>ROUND(I234*H234,2)</f>
        <v>0</v>
      </c>
      <c r="BL234" s="16" t="s">
        <v>225</v>
      </c>
      <c r="BM234" s="228" t="s">
        <v>342</v>
      </c>
    </row>
    <row r="235" s="2" customFormat="1">
      <c r="A235" s="37"/>
      <c r="B235" s="38"/>
      <c r="C235" s="39"/>
      <c r="D235" s="230" t="s">
        <v>149</v>
      </c>
      <c r="E235" s="39"/>
      <c r="F235" s="231" t="s">
        <v>343</v>
      </c>
      <c r="G235" s="39"/>
      <c r="H235" s="39"/>
      <c r="I235" s="232"/>
      <c r="J235" s="39"/>
      <c r="K235" s="39"/>
      <c r="L235" s="43"/>
      <c r="M235" s="233"/>
      <c r="N235" s="234"/>
      <c r="O235" s="90"/>
      <c r="P235" s="90"/>
      <c r="Q235" s="90"/>
      <c r="R235" s="90"/>
      <c r="S235" s="90"/>
      <c r="T235" s="91"/>
      <c r="U235" s="37"/>
      <c r="V235" s="37"/>
      <c r="W235" s="37"/>
      <c r="X235" s="37"/>
      <c r="Y235" s="37"/>
      <c r="Z235" s="37"/>
      <c r="AA235" s="37"/>
      <c r="AB235" s="37"/>
      <c r="AC235" s="37"/>
      <c r="AD235" s="37"/>
      <c r="AE235" s="37"/>
      <c r="AT235" s="16" t="s">
        <v>149</v>
      </c>
      <c r="AU235" s="16" t="s">
        <v>87</v>
      </c>
    </row>
    <row r="236" s="2" customFormat="1">
      <c r="A236" s="37"/>
      <c r="B236" s="38"/>
      <c r="C236" s="39"/>
      <c r="D236" s="230" t="s">
        <v>167</v>
      </c>
      <c r="E236" s="39"/>
      <c r="F236" s="235" t="s">
        <v>337</v>
      </c>
      <c r="G236" s="39"/>
      <c r="H236" s="39"/>
      <c r="I236" s="232"/>
      <c r="J236" s="39"/>
      <c r="K236" s="39"/>
      <c r="L236" s="43"/>
      <c r="M236" s="233"/>
      <c r="N236" s="234"/>
      <c r="O236" s="90"/>
      <c r="P236" s="90"/>
      <c r="Q236" s="90"/>
      <c r="R236" s="90"/>
      <c r="S236" s="90"/>
      <c r="T236" s="91"/>
      <c r="U236" s="37"/>
      <c r="V236" s="37"/>
      <c r="W236" s="37"/>
      <c r="X236" s="37"/>
      <c r="Y236" s="37"/>
      <c r="Z236" s="37"/>
      <c r="AA236" s="37"/>
      <c r="AB236" s="37"/>
      <c r="AC236" s="37"/>
      <c r="AD236" s="37"/>
      <c r="AE236" s="37"/>
      <c r="AT236" s="16" t="s">
        <v>167</v>
      </c>
      <c r="AU236" s="16" t="s">
        <v>87</v>
      </c>
    </row>
    <row r="237" s="13" customFormat="1">
      <c r="A237" s="13"/>
      <c r="B237" s="236"/>
      <c r="C237" s="237"/>
      <c r="D237" s="230" t="s">
        <v>180</v>
      </c>
      <c r="E237" s="238" t="s">
        <v>1</v>
      </c>
      <c r="F237" s="239" t="s">
        <v>344</v>
      </c>
      <c r="G237" s="237"/>
      <c r="H237" s="240">
        <v>8</v>
      </c>
      <c r="I237" s="241"/>
      <c r="J237" s="237"/>
      <c r="K237" s="237"/>
      <c r="L237" s="242"/>
      <c r="M237" s="243"/>
      <c r="N237" s="244"/>
      <c r="O237" s="244"/>
      <c r="P237" s="244"/>
      <c r="Q237" s="244"/>
      <c r="R237" s="244"/>
      <c r="S237" s="244"/>
      <c r="T237" s="245"/>
      <c r="U237" s="13"/>
      <c r="V237" s="13"/>
      <c r="W237" s="13"/>
      <c r="X237" s="13"/>
      <c r="Y237" s="13"/>
      <c r="Z237" s="13"/>
      <c r="AA237" s="13"/>
      <c r="AB237" s="13"/>
      <c r="AC237" s="13"/>
      <c r="AD237" s="13"/>
      <c r="AE237" s="13"/>
      <c r="AT237" s="246" t="s">
        <v>180</v>
      </c>
      <c r="AU237" s="246" t="s">
        <v>87</v>
      </c>
      <c r="AV237" s="13" t="s">
        <v>87</v>
      </c>
      <c r="AW237" s="13" t="s">
        <v>33</v>
      </c>
      <c r="AX237" s="13" t="s">
        <v>85</v>
      </c>
      <c r="AY237" s="246" t="s">
        <v>139</v>
      </c>
    </row>
    <row r="238" s="2" customFormat="1" ht="14.4" customHeight="1">
      <c r="A238" s="37"/>
      <c r="B238" s="38"/>
      <c r="C238" s="217" t="s">
        <v>345</v>
      </c>
      <c r="D238" s="217" t="s">
        <v>142</v>
      </c>
      <c r="E238" s="218" t="s">
        <v>346</v>
      </c>
      <c r="F238" s="219" t="s">
        <v>347</v>
      </c>
      <c r="G238" s="220" t="s">
        <v>153</v>
      </c>
      <c r="H238" s="221">
        <v>4</v>
      </c>
      <c r="I238" s="222"/>
      <c r="J238" s="223">
        <f>ROUND(I238*H238,2)</f>
        <v>0</v>
      </c>
      <c r="K238" s="219" t="s">
        <v>146</v>
      </c>
      <c r="L238" s="43"/>
      <c r="M238" s="224" t="s">
        <v>1</v>
      </c>
      <c r="N238" s="225" t="s">
        <v>42</v>
      </c>
      <c r="O238" s="90"/>
      <c r="P238" s="226">
        <f>O238*H238</f>
        <v>0</v>
      </c>
      <c r="Q238" s="226">
        <v>0</v>
      </c>
      <c r="R238" s="226">
        <f>Q238*H238</f>
        <v>0</v>
      </c>
      <c r="S238" s="226">
        <v>0</v>
      </c>
      <c r="T238" s="227">
        <f>S238*H238</f>
        <v>0</v>
      </c>
      <c r="U238" s="37"/>
      <c r="V238" s="37"/>
      <c r="W238" s="37"/>
      <c r="X238" s="37"/>
      <c r="Y238" s="37"/>
      <c r="Z238" s="37"/>
      <c r="AA238" s="37"/>
      <c r="AB238" s="37"/>
      <c r="AC238" s="37"/>
      <c r="AD238" s="37"/>
      <c r="AE238" s="37"/>
      <c r="AR238" s="228" t="s">
        <v>225</v>
      </c>
      <c r="AT238" s="228" t="s">
        <v>142</v>
      </c>
      <c r="AU238" s="228" t="s">
        <v>87</v>
      </c>
      <c r="AY238" s="16" t="s">
        <v>139</v>
      </c>
      <c r="BE238" s="229">
        <f>IF(N238="základní",J238,0)</f>
        <v>0</v>
      </c>
      <c r="BF238" s="229">
        <f>IF(N238="snížená",J238,0)</f>
        <v>0</v>
      </c>
      <c r="BG238" s="229">
        <f>IF(N238="zákl. přenesená",J238,0)</f>
        <v>0</v>
      </c>
      <c r="BH238" s="229">
        <f>IF(N238="sníž. přenesená",J238,0)</f>
        <v>0</v>
      </c>
      <c r="BI238" s="229">
        <f>IF(N238="nulová",J238,0)</f>
        <v>0</v>
      </c>
      <c r="BJ238" s="16" t="s">
        <v>85</v>
      </c>
      <c r="BK238" s="229">
        <f>ROUND(I238*H238,2)</f>
        <v>0</v>
      </c>
      <c r="BL238" s="16" t="s">
        <v>225</v>
      </c>
      <c r="BM238" s="228" t="s">
        <v>348</v>
      </c>
    </row>
    <row r="239" s="2" customFormat="1">
      <c r="A239" s="37"/>
      <c r="B239" s="38"/>
      <c r="C239" s="39"/>
      <c r="D239" s="230" t="s">
        <v>149</v>
      </c>
      <c r="E239" s="39"/>
      <c r="F239" s="231" t="s">
        <v>349</v>
      </c>
      <c r="G239" s="39"/>
      <c r="H239" s="39"/>
      <c r="I239" s="232"/>
      <c r="J239" s="39"/>
      <c r="K239" s="39"/>
      <c r="L239" s="43"/>
      <c r="M239" s="233"/>
      <c r="N239" s="234"/>
      <c r="O239" s="90"/>
      <c r="P239" s="90"/>
      <c r="Q239" s="90"/>
      <c r="R239" s="90"/>
      <c r="S239" s="90"/>
      <c r="T239" s="91"/>
      <c r="U239" s="37"/>
      <c r="V239" s="37"/>
      <c r="W239" s="37"/>
      <c r="X239" s="37"/>
      <c r="Y239" s="37"/>
      <c r="Z239" s="37"/>
      <c r="AA239" s="37"/>
      <c r="AB239" s="37"/>
      <c r="AC239" s="37"/>
      <c r="AD239" s="37"/>
      <c r="AE239" s="37"/>
      <c r="AT239" s="16" t="s">
        <v>149</v>
      </c>
      <c r="AU239" s="16" t="s">
        <v>87</v>
      </c>
    </row>
    <row r="240" s="2" customFormat="1">
      <c r="A240" s="37"/>
      <c r="B240" s="38"/>
      <c r="C240" s="39"/>
      <c r="D240" s="230" t="s">
        <v>167</v>
      </c>
      <c r="E240" s="39"/>
      <c r="F240" s="235" t="s">
        <v>337</v>
      </c>
      <c r="G240" s="39"/>
      <c r="H240" s="39"/>
      <c r="I240" s="232"/>
      <c r="J240" s="39"/>
      <c r="K240" s="39"/>
      <c r="L240" s="43"/>
      <c r="M240" s="233"/>
      <c r="N240" s="234"/>
      <c r="O240" s="90"/>
      <c r="P240" s="90"/>
      <c r="Q240" s="90"/>
      <c r="R240" s="90"/>
      <c r="S240" s="90"/>
      <c r="T240" s="91"/>
      <c r="U240" s="37"/>
      <c r="V240" s="37"/>
      <c r="W240" s="37"/>
      <c r="X240" s="37"/>
      <c r="Y240" s="37"/>
      <c r="Z240" s="37"/>
      <c r="AA240" s="37"/>
      <c r="AB240" s="37"/>
      <c r="AC240" s="37"/>
      <c r="AD240" s="37"/>
      <c r="AE240" s="37"/>
      <c r="AT240" s="16" t="s">
        <v>167</v>
      </c>
      <c r="AU240" s="16" t="s">
        <v>87</v>
      </c>
    </row>
    <row r="241" s="2" customFormat="1" ht="14.4" customHeight="1">
      <c r="A241" s="37"/>
      <c r="B241" s="38"/>
      <c r="C241" s="217" t="s">
        <v>350</v>
      </c>
      <c r="D241" s="217" t="s">
        <v>142</v>
      </c>
      <c r="E241" s="218" t="s">
        <v>351</v>
      </c>
      <c r="F241" s="219" t="s">
        <v>352</v>
      </c>
      <c r="G241" s="220" t="s">
        <v>153</v>
      </c>
      <c r="H241" s="221">
        <v>8</v>
      </c>
      <c r="I241" s="222"/>
      <c r="J241" s="223">
        <f>ROUND(I241*H241,2)</f>
        <v>0</v>
      </c>
      <c r="K241" s="219" t="s">
        <v>146</v>
      </c>
      <c r="L241" s="43"/>
      <c r="M241" s="224" t="s">
        <v>1</v>
      </c>
      <c r="N241" s="225" t="s">
        <v>42</v>
      </c>
      <c r="O241" s="90"/>
      <c r="P241" s="226">
        <f>O241*H241</f>
        <v>0</v>
      </c>
      <c r="Q241" s="226">
        <v>0</v>
      </c>
      <c r="R241" s="226">
        <f>Q241*H241</f>
        <v>0</v>
      </c>
      <c r="S241" s="226">
        <v>0</v>
      </c>
      <c r="T241" s="227">
        <f>S241*H241</f>
        <v>0</v>
      </c>
      <c r="U241" s="37"/>
      <c r="V241" s="37"/>
      <c r="W241" s="37"/>
      <c r="X241" s="37"/>
      <c r="Y241" s="37"/>
      <c r="Z241" s="37"/>
      <c r="AA241" s="37"/>
      <c r="AB241" s="37"/>
      <c r="AC241" s="37"/>
      <c r="AD241" s="37"/>
      <c r="AE241" s="37"/>
      <c r="AR241" s="228" t="s">
        <v>225</v>
      </c>
      <c r="AT241" s="228" t="s">
        <v>142</v>
      </c>
      <c r="AU241" s="228" t="s">
        <v>87</v>
      </c>
      <c r="AY241" s="16" t="s">
        <v>139</v>
      </c>
      <c r="BE241" s="229">
        <f>IF(N241="základní",J241,0)</f>
        <v>0</v>
      </c>
      <c r="BF241" s="229">
        <f>IF(N241="snížená",J241,0)</f>
        <v>0</v>
      </c>
      <c r="BG241" s="229">
        <f>IF(N241="zákl. přenesená",J241,0)</f>
        <v>0</v>
      </c>
      <c r="BH241" s="229">
        <f>IF(N241="sníž. přenesená",J241,0)</f>
        <v>0</v>
      </c>
      <c r="BI241" s="229">
        <f>IF(N241="nulová",J241,0)</f>
        <v>0</v>
      </c>
      <c r="BJ241" s="16" t="s">
        <v>85</v>
      </c>
      <c r="BK241" s="229">
        <f>ROUND(I241*H241,2)</f>
        <v>0</v>
      </c>
      <c r="BL241" s="16" t="s">
        <v>225</v>
      </c>
      <c r="BM241" s="228" t="s">
        <v>353</v>
      </c>
    </row>
    <row r="242" s="2" customFormat="1">
      <c r="A242" s="37"/>
      <c r="B242" s="38"/>
      <c r="C242" s="39"/>
      <c r="D242" s="230" t="s">
        <v>149</v>
      </c>
      <c r="E242" s="39"/>
      <c r="F242" s="231" t="s">
        <v>354</v>
      </c>
      <c r="G242" s="39"/>
      <c r="H242" s="39"/>
      <c r="I242" s="232"/>
      <c r="J242" s="39"/>
      <c r="K242" s="39"/>
      <c r="L242" s="43"/>
      <c r="M242" s="233"/>
      <c r="N242" s="234"/>
      <c r="O242" s="90"/>
      <c r="P242" s="90"/>
      <c r="Q242" s="90"/>
      <c r="R242" s="90"/>
      <c r="S242" s="90"/>
      <c r="T242" s="91"/>
      <c r="U242" s="37"/>
      <c r="V242" s="37"/>
      <c r="W242" s="37"/>
      <c r="X242" s="37"/>
      <c r="Y242" s="37"/>
      <c r="Z242" s="37"/>
      <c r="AA242" s="37"/>
      <c r="AB242" s="37"/>
      <c r="AC242" s="37"/>
      <c r="AD242" s="37"/>
      <c r="AE242" s="37"/>
      <c r="AT242" s="16" t="s">
        <v>149</v>
      </c>
      <c r="AU242" s="16" t="s">
        <v>87</v>
      </c>
    </row>
    <row r="243" s="2" customFormat="1">
      <c r="A243" s="37"/>
      <c r="B243" s="38"/>
      <c r="C243" s="39"/>
      <c r="D243" s="230" t="s">
        <v>167</v>
      </c>
      <c r="E243" s="39"/>
      <c r="F243" s="235" t="s">
        <v>337</v>
      </c>
      <c r="G243" s="39"/>
      <c r="H243" s="39"/>
      <c r="I243" s="232"/>
      <c r="J243" s="39"/>
      <c r="K243" s="39"/>
      <c r="L243" s="43"/>
      <c r="M243" s="233"/>
      <c r="N243" s="234"/>
      <c r="O243" s="90"/>
      <c r="P243" s="90"/>
      <c r="Q243" s="90"/>
      <c r="R243" s="90"/>
      <c r="S243" s="90"/>
      <c r="T243" s="91"/>
      <c r="U243" s="37"/>
      <c r="V243" s="37"/>
      <c r="W243" s="37"/>
      <c r="X243" s="37"/>
      <c r="Y243" s="37"/>
      <c r="Z243" s="37"/>
      <c r="AA243" s="37"/>
      <c r="AB243" s="37"/>
      <c r="AC243" s="37"/>
      <c r="AD243" s="37"/>
      <c r="AE243" s="37"/>
      <c r="AT243" s="16" t="s">
        <v>167</v>
      </c>
      <c r="AU243" s="16" t="s">
        <v>87</v>
      </c>
    </row>
    <row r="244" s="13" customFormat="1">
      <c r="A244" s="13"/>
      <c r="B244" s="236"/>
      <c r="C244" s="237"/>
      <c r="D244" s="230" t="s">
        <v>180</v>
      </c>
      <c r="E244" s="238" t="s">
        <v>1</v>
      </c>
      <c r="F244" s="239" t="s">
        <v>344</v>
      </c>
      <c r="G244" s="237"/>
      <c r="H244" s="240">
        <v>8</v>
      </c>
      <c r="I244" s="241"/>
      <c r="J244" s="237"/>
      <c r="K244" s="237"/>
      <c r="L244" s="242"/>
      <c r="M244" s="243"/>
      <c r="N244" s="244"/>
      <c r="O244" s="244"/>
      <c r="P244" s="244"/>
      <c r="Q244" s="244"/>
      <c r="R244" s="244"/>
      <c r="S244" s="244"/>
      <c r="T244" s="245"/>
      <c r="U244" s="13"/>
      <c r="V244" s="13"/>
      <c r="W244" s="13"/>
      <c r="X244" s="13"/>
      <c r="Y244" s="13"/>
      <c r="Z244" s="13"/>
      <c r="AA244" s="13"/>
      <c r="AB244" s="13"/>
      <c r="AC244" s="13"/>
      <c r="AD244" s="13"/>
      <c r="AE244" s="13"/>
      <c r="AT244" s="246" t="s">
        <v>180</v>
      </c>
      <c r="AU244" s="246" t="s">
        <v>87</v>
      </c>
      <c r="AV244" s="13" t="s">
        <v>87</v>
      </c>
      <c r="AW244" s="13" t="s">
        <v>33</v>
      </c>
      <c r="AX244" s="13" t="s">
        <v>85</v>
      </c>
      <c r="AY244" s="246" t="s">
        <v>139</v>
      </c>
    </row>
    <row r="245" s="2" customFormat="1" ht="14.4" customHeight="1">
      <c r="A245" s="37"/>
      <c r="B245" s="38"/>
      <c r="C245" s="257" t="s">
        <v>355</v>
      </c>
      <c r="D245" s="257" t="s">
        <v>243</v>
      </c>
      <c r="E245" s="258" t="s">
        <v>356</v>
      </c>
      <c r="F245" s="259" t="s">
        <v>357</v>
      </c>
      <c r="G245" s="260" t="s">
        <v>153</v>
      </c>
      <c r="H245" s="261">
        <v>2</v>
      </c>
      <c r="I245" s="262"/>
      <c r="J245" s="263">
        <f>ROUND(I245*H245,2)</f>
        <v>0</v>
      </c>
      <c r="K245" s="259" t="s">
        <v>1</v>
      </c>
      <c r="L245" s="264"/>
      <c r="M245" s="265" t="s">
        <v>1</v>
      </c>
      <c r="N245" s="266" t="s">
        <v>42</v>
      </c>
      <c r="O245" s="90"/>
      <c r="P245" s="226">
        <f>O245*H245</f>
        <v>0</v>
      </c>
      <c r="Q245" s="226">
        <v>0</v>
      </c>
      <c r="R245" s="226">
        <f>Q245*H245</f>
        <v>0</v>
      </c>
      <c r="S245" s="226">
        <v>0</v>
      </c>
      <c r="T245" s="227">
        <f>S245*H245</f>
        <v>0</v>
      </c>
      <c r="U245" s="37"/>
      <c r="V245" s="37"/>
      <c r="W245" s="37"/>
      <c r="X245" s="37"/>
      <c r="Y245" s="37"/>
      <c r="Z245" s="37"/>
      <c r="AA245" s="37"/>
      <c r="AB245" s="37"/>
      <c r="AC245" s="37"/>
      <c r="AD245" s="37"/>
      <c r="AE245" s="37"/>
      <c r="AR245" s="228" t="s">
        <v>246</v>
      </c>
      <c r="AT245" s="228" t="s">
        <v>243</v>
      </c>
      <c r="AU245" s="228" t="s">
        <v>87</v>
      </c>
      <c r="AY245" s="16" t="s">
        <v>139</v>
      </c>
      <c r="BE245" s="229">
        <f>IF(N245="základní",J245,0)</f>
        <v>0</v>
      </c>
      <c r="BF245" s="229">
        <f>IF(N245="snížená",J245,0)</f>
        <v>0</v>
      </c>
      <c r="BG245" s="229">
        <f>IF(N245="zákl. přenesená",J245,0)</f>
        <v>0</v>
      </c>
      <c r="BH245" s="229">
        <f>IF(N245="sníž. přenesená",J245,0)</f>
        <v>0</v>
      </c>
      <c r="BI245" s="229">
        <f>IF(N245="nulová",J245,0)</f>
        <v>0</v>
      </c>
      <c r="BJ245" s="16" t="s">
        <v>85</v>
      </c>
      <c r="BK245" s="229">
        <f>ROUND(I245*H245,2)</f>
        <v>0</v>
      </c>
      <c r="BL245" s="16" t="s">
        <v>225</v>
      </c>
      <c r="BM245" s="228" t="s">
        <v>358</v>
      </c>
    </row>
    <row r="246" s="2" customFormat="1" ht="14.4" customHeight="1">
      <c r="A246" s="37"/>
      <c r="B246" s="38"/>
      <c r="C246" s="217" t="s">
        <v>359</v>
      </c>
      <c r="D246" s="217" t="s">
        <v>142</v>
      </c>
      <c r="E246" s="218" t="s">
        <v>360</v>
      </c>
      <c r="F246" s="219" t="s">
        <v>361</v>
      </c>
      <c r="G246" s="220" t="s">
        <v>153</v>
      </c>
      <c r="H246" s="221">
        <v>2</v>
      </c>
      <c r="I246" s="222"/>
      <c r="J246" s="223">
        <f>ROUND(I246*H246,2)</f>
        <v>0</v>
      </c>
      <c r="K246" s="219" t="s">
        <v>146</v>
      </c>
      <c r="L246" s="43"/>
      <c r="M246" s="224" t="s">
        <v>1</v>
      </c>
      <c r="N246" s="225" t="s">
        <v>42</v>
      </c>
      <c r="O246" s="90"/>
      <c r="P246" s="226">
        <f>O246*H246</f>
        <v>0</v>
      </c>
      <c r="Q246" s="226">
        <v>0</v>
      </c>
      <c r="R246" s="226">
        <f>Q246*H246</f>
        <v>0</v>
      </c>
      <c r="S246" s="226">
        <v>0.1104</v>
      </c>
      <c r="T246" s="227">
        <f>S246*H246</f>
        <v>0.2208</v>
      </c>
      <c r="U246" s="37"/>
      <c r="V246" s="37"/>
      <c r="W246" s="37"/>
      <c r="X246" s="37"/>
      <c r="Y246" s="37"/>
      <c r="Z246" s="37"/>
      <c r="AA246" s="37"/>
      <c r="AB246" s="37"/>
      <c r="AC246" s="37"/>
      <c r="AD246" s="37"/>
      <c r="AE246" s="37"/>
      <c r="AR246" s="228" t="s">
        <v>225</v>
      </c>
      <c r="AT246" s="228" t="s">
        <v>142</v>
      </c>
      <c r="AU246" s="228" t="s">
        <v>87</v>
      </c>
      <c r="AY246" s="16" t="s">
        <v>139</v>
      </c>
      <c r="BE246" s="229">
        <f>IF(N246="základní",J246,0)</f>
        <v>0</v>
      </c>
      <c r="BF246" s="229">
        <f>IF(N246="snížená",J246,0)</f>
        <v>0</v>
      </c>
      <c r="BG246" s="229">
        <f>IF(N246="zákl. přenesená",J246,0)</f>
        <v>0</v>
      </c>
      <c r="BH246" s="229">
        <f>IF(N246="sníž. přenesená",J246,0)</f>
        <v>0</v>
      </c>
      <c r="BI246" s="229">
        <f>IF(N246="nulová",J246,0)</f>
        <v>0</v>
      </c>
      <c r="BJ246" s="16" t="s">
        <v>85</v>
      </c>
      <c r="BK246" s="229">
        <f>ROUND(I246*H246,2)</f>
        <v>0</v>
      </c>
      <c r="BL246" s="16" t="s">
        <v>225</v>
      </c>
      <c r="BM246" s="228" t="s">
        <v>362</v>
      </c>
    </row>
    <row r="247" s="2" customFormat="1">
      <c r="A247" s="37"/>
      <c r="B247" s="38"/>
      <c r="C247" s="39"/>
      <c r="D247" s="230" t="s">
        <v>149</v>
      </c>
      <c r="E247" s="39"/>
      <c r="F247" s="231" t="s">
        <v>363</v>
      </c>
      <c r="G247" s="39"/>
      <c r="H247" s="39"/>
      <c r="I247" s="232"/>
      <c r="J247" s="39"/>
      <c r="K247" s="39"/>
      <c r="L247" s="43"/>
      <c r="M247" s="233"/>
      <c r="N247" s="234"/>
      <c r="O247" s="90"/>
      <c r="P247" s="90"/>
      <c r="Q247" s="90"/>
      <c r="R247" s="90"/>
      <c r="S247" s="90"/>
      <c r="T247" s="91"/>
      <c r="U247" s="37"/>
      <c r="V247" s="37"/>
      <c r="W247" s="37"/>
      <c r="X247" s="37"/>
      <c r="Y247" s="37"/>
      <c r="Z247" s="37"/>
      <c r="AA247" s="37"/>
      <c r="AB247" s="37"/>
      <c r="AC247" s="37"/>
      <c r="AD247" s="37"/>
      <c r="AE247" s="37"/>
      <c r="AT247" s="16" t="s">
        <v>149</v>
      </c>
      <c r="AU247" s="16" t="s">
        <v>87</v>
      </c>
    </row>
    <row r="248" s="13" customFormat="1">
      <c r="A248" s="13"/>
      <c r="B248" s="236"/>
      <c r="C248" s="237"/>
      <c r="D248" s="230" t="s">
        <v>180</v>
      </c>
      <c r="E248" s="238" t="s">
        <v>1</v>
      </c>
      <c r="F248" s="239" t="s">
        <v>364</v>
      </c>
      <c r="G248" s="237"/>
      <c r="H248" s="240">
        <v>2</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180</v>
      </c>
      <c r="AU248" s="246" t="s">
        <v>87</v>
      </c>
      <c r="AV248" s="13" t="s">
        <v>87</v>
      </c>
      <c r="AW248" s="13" t="s">
        <v>33</v>
      </c>
      <c r="AX248" s="13" t="s">
        <v>85</v>
      </c>
      <c r="AY248" s="246" t="s">
        <v>139</v>
      </c>
    </row>
    <row r="249" s="2" customFormat="1" ht="14.4" customHeight="1">
      <c r="A249" s="37"/>
      <c r="B249" s="38"/>
      <c r="C249" s="217" t="s">
        <v>365</v>
      </c>
      <c r="D249" s="217" t="s">
        <v>142</v>
      </c>
      <c r="E249" s="218" t="s">
        <v>366</v>
      </c>
      <c r="F249" s="219" t="s">
        <v>367</v>
      </c>
      <c r="G249" s="220" t="s">
        <v>263</v>
      </c>
      <c r="H249" s="267"/>
      <c r="I249" s="222"/>
      <c r="J249" s="223">
        <f>ROUND(I249*H249,2)</f>
        <v>0</v>
      </c>
      <c r="K249" s="219" t="s">
        <v>146</v>
      </c>
      <c r="L249" s="43"/>
      <c r="M249" s="224" t="s">
        <v>1</v>
      </c>
      <c r="N249" s="225" t="s">
        <v>42</v>
      </c>
      <c r="O249" s="90"/>
      <c r="P249" s="226">
        <f>O249*H249</f>
        <v>0</v>
      </c>
      <c r="Q249" s="226">
        <v>0</v>
      </c>
      <c r="R249" s="226">
        <f>Q249*H249</f>
        <v>0</v>
      </c>
      <c r="S249" s="226">
        <v>0</v>
      </c>
      <c r="T249" s="227">
        <f>S249*H249</f>
        <v>0</v>
      </c>
      <c r="U249" s="37"/>
      <c r="V249" s="37"/>
      <c r="W249" s="37"/>
      <c r="X249" s="37"/>
      <c r="Y249" s="37"/>
      <c r="Z249" s="37"/>
      <c r="AA249" s="37"/>
      <c r="AB249" s="37"/>
      <c r="AC249" s="37"/>
      <c r="AD249" s="37"/>
      <c r="AE249" s="37"/>
      <c r="AR249" s="228" t="s">
        <v>225</v>
      </c>
      <c r="AT249" s="228" t="s">
        <v>142</v>
      </c>
      <c r="AU249" s="228" t="s">
        <v>87</v>
      </c>
      <c r="AY249" s="16" t="s">
        <v>139</v>
      </c>
      <c r="BE249" s="229">
        <f>IF(N249="základní",J249,0)</f>
        <v>0</v>
      </c>
      <c r="BF249" s="229">
        <f>IF(N249="snížená",J249,0)</f>
        <v>0</v>
      </c>
      <c r="BG249" s="229">
        <f>IF(N249="zákl. přenesená",J249,0)</f>
        <v>0</v>
      </c>
      <c r="BH249" s="229">
        <f>IF(N249="sníž. přenesená",J249,0)</f>
        <v>0</v>
      </c>
      <c r="BI249" s="229">
        <f>IF(N249="nulová",J249,0)</f>
        <v>0</v>
      </c>
      <c r="BJ249" s="16" t="s">
        <v>85</v>
      </c>
      <c r="BK249" s="229">
        <f>ROUND(I249*H249,2)</f>
        <v>0</v>
      </c>
      <c r="BL249" s="16" t="s">
        <v>225</v>
      </c>
      <c r="BM249" s="228" t="s">
        <v>368</v>
      </c>
    </row>
    <row r="250" s="2" customFormat="1">
      <c r="A250" s="37"/>
      <c r="B250" s="38"/>
      <c r="C250" s="39"/>
      <c r="D250" s="230" t="s">
        <v>149</v>
      </c>
      <c r="E250" s="39"/>
      <c r="F250" s="231" t="s">
        <v>369</v>
      </c>
      <c r="G250" s="39"/>
      <c r="H250" s="39"/>
      <c r="I250" s="232"/>
      <c r="J250" s="39"/>
      <c r="K250" s="39"/>
      <c r="L250" s="43"/>
      <c r="M250" s="233"/>
      <c r="N250" s="234"/>
      <c r="O250" s="90"/>
      <c r="P250" s="90"/>
      <c r="Q250" s="90"/>
      <c r="R250" s="90"/>
      <c r="S250" s="90"/>
      <c r="T250" s="91"/>
      <c r="U250" s="37"/>
      <c r="V250" s="37"/>
      <c r="W250" s="37"/>
      <c r="X250" s="37"/>
      <c r="Y250" s="37"/>
      <c r="Z250" s="37"/>
      <c r="AA250" s="37"/>
      <c r="AB250" s="37"/>
      <c r="AC250" s="37"/>
      <c r="AD250" s="37"/>
      <c r="AE250" s="37"/>
      <c r="AT250" s="16" t="s">
        <v>149</v>
      </c>
      <c r="AU250" s="16" t="s">
        <v>87</v>
      </c>
    </row>
    <row r="251" s="2" customFormat="1">
      <c r="A251" s="37"/>
      <c r="B251" s="38"/>
      <c r="C251" s="39"/>
      <c r="D251" s="230" t="s">
        <v>167</v>
      </c>
      <c r="E251" s="39"/>
      <c r="F251" s="235" t="s">
        <v>370</v>
      </c>
      <c r="G251" s="39"/>
      <c r="H251" s="39"/>
      <c r="I251" s="232"/>
      <c r="J251" s="39"/>
      <c r="K251" s="39"/>
      <c r="L251" s="43"/>
      <c r="M251" s="233"/>
      <c r="N251" s="234"/>
      <c r="O251" s="90"/>
      <c r="P251" s="90"/>
      <c r="Q251" s="90"/>
      <c r="R251" s="90"/>
      <c r="S251" s="90"/>
      <c r="T251" s="91"/>
      <c r="U251" s="37"/>
      <c r="V251" s="37"/>
      <c r="W251" s="37"/>
      <c r="X251" s="37"/>
      <c r="Y251" s="37"/>
      <c r="Z251" s="37"/>
      <c r="AA251" s="37"/>
      <c r="AB251" s="37"/>
      <c r="AC251" s="37"/>
      <c r="AD251" s="37"/>
      <c r="AE251" s="37"/>
      <c r="AT251" s="16" t="s">
        <v>167</v>
      </c>
      <c r="AU251" s="16" t="s">
        <v>87</v>
      </c>
    </row>
    <row r="252" s="12" customFormat="1" ht="22.8" customHeight="1">
      <c r="A252" s="12"/>
      <c r="B252" s="201"/>
      <c r="C252" s="202"/>
      <c r="D252" s="203" t="s">
        <v>76</v>
      </c>
      <c r="E252" s="215" t="s">
        <v>371</v>
      </c>
      <c r="F252" s="215" t="s">
        <v>372</v>
      </c>
      <c r="G252" s="202"/>
      <c r="H252" s="202"/>
      <c r="I252" s="205"/>
      <c r="J252" s="216">
        <f>BK252</f>
        <v>0</v>
      </c>
      <c r="K252" s="202"/>
      <c r="L252" s="207"/>
      <c r="M252" s="208"/>
      <c r="N252" s="209"/>
      <c r="O252" s="209"/>
      <c r="P252" s="210">
        <f>SUM(P253:P292)</f>
        <v>0</v>
      </c>
      <c r="Q252" s="209"/>
      <c r="R252" s="210">
        <f>SUM(R253:R292)</f>
        <v>0.32168895000000003</v>
      </c>
      <c r="S252" s="209"/>
      <c r="T252" s="211">
        <f>SUM(T253:T292)</f>
        <v>0.088935</v>
      </c>
      <c r="U252" s="12"/>
      <c r="V252" s="12"/>
      <c r="W252" s="12"/>
      <c r="X252" s="12"/>
      <c r="Y252" s="12"/>
      <c r="Z252" s="12"/>
      <c r="AA252" s="12"/>
      <c r="AB252" s="12"/>
      <c r="AC252" s="12"/>
      <c r="AD252" s="12"/>
      <c r="AE252" s="12"/>
      <c r="AR252" s="212" t="s">
        <v>87</v>
      </c>
      <c r="AT252" s="213" t="s">
        <v>76</v>
      </c>
      <c r="AU252" s="213" t="s">
        <v>85</v>
      </c>
      <c r="AY252" s="212" t="s">
        <v>139</v>
      </c>
      <c r="BK252" s="214">
        <f>SUM(BK253:BK292)</f>
        <v>0</v>
      </c>
    </row>
    <row r="253" s="2" customFormat="1" ht="14.4" customHeight="1">
      <c r="A253" s="37"/>
      <c r="B253" s="38"/>
      <c r="C253" s="217" t="s">
        <v>373</v>
      </c>
      <c r="D253" s="217" t="s">
        <v>142</v>
      </c>
      <c r="E253" s="218" t="s">
        <v>374</v>
      </c>
      <c r="F253" s="219" t="s">
        <v>375</v>
      </c>
      <c r="G253" s="220" t="s">
        <v>145</v>
      </c>
      <c r="H253" s="221">
        <v>27.09</v>
      </c>
      <c r="I253" s="222"/>
      <c r="J253" s="223">
        <f>ROUND(I253*H253,2)</f>
        <v>0</v>
      </c>
      <c r="K253" s="219" t="s">
        <v>146</v>
      </c>
      <c r="L253" s="43"/>
      <c r="M253" s="224" t="s">
        <v>1</v>
      </c>
      <c r="N253" s="225" t="s">
        <v>42</v>
      </c>
      <c r="O253" s="90"/>
      <c r="P253" s="226">
        <f>O253*H253</f>
        <v>0</v>
      </c>
      <c r="Q253" s="226">
        <v>0</v>
      </c>
      <c r="R253" s="226">
        <f>Q253*H253</f>
        <v>0</v>
      </c>
      <c r="S253" s="226">
        <v>0</v>
      </c>
      <c r="T253" s="227">
        <f>S253*H253</f>
        <v>0</v>
      </c>
      <c r="U253" s="37"/>
      <c r="V253" s="37"/>
      <c r="W253" s="37"/>
      <c r="X253" s="37"/>
      <c r="Y253" s="37"/>
      <c r="Z253" s="37"/>
      <c r="AA253" s="37"/>
      <c r="AB253" s="37"/>
      <c r="AC253" s="37"/>
      <c r="AD253" s="37"/>
      <c r="AE253" s="37"/>
      <c r="AR253" s="228" t="s">
        <v>225</v>
      </c>
      <c r="AT253" s="228" t="s">
        <v>142</v>
      </c>
      <c r="AU253" s="228" t="s">
        <v>87</v>
      </c>
      <c r="AY253" s="16" t="s">
        <v>139</v>
      </c>
      <c r="BE253" s="229">
        <f>IF(N253="základní",J253,0)</f>
        <v>0</v>
      </c>
      <c r="BF253" s="229">
        <f>IF(N253="snížená",J253,0)</f>
        <v>0</v>
      </c>
      <c r="BG253" s="229">
        <f>IF(N253="zákl. přenesená",J253,0)</f>
        <v>0</v>
      </c>
      <c r="BH253" s="229">
        <f>IF(N253="sníž. přenesená",J253,0)</f>
        <v>0</v>
      </c>
      <c r="BI253" s="229">
        <f>IF(N253="nulová",J253,0)</f>
        <v>0</v>
      </c>
      <c r="BJ253" s="16" t="s">
        <v>85</v>
      </c>
      <c r="BK253" s="229">
        <f>ROUND(I253*H253,2)</f>
        <v>0</v>
      </c>
      <c r="BL253" s="16" t="s">
        <v>225</v>
      </c>
      <c r="BM253" s="228" t="s">
        <v>376</v>
      </c>
    </row>
    <row r="254" s="2" customFormat="1">
      <c r="A254" s="37"/>
      <c r="B254" s="38"/>
      <c r="C254" s="39"/>
      <c r="D254" s="230" t="s">
        <v>149</v>
      </c>
      <c r="E254" s="39"/>
      <c r="F254" s="231" t="s">
        <v>377</v>
      </c>
      <c r="G254" s="39"/>
      <c r="H254" s="39"/>
      <c r="I254" s="232"/>
      <c r="J254" s="39"/>
      <c r="K254" s="39"/>
      <c r="L254" s="43"/>
      <c r="M254" s="233"/>
      <c r="N254" s="234"/>
      <c r="O254" s="90"/>
      <c r="P254" s="90"/>
      <c r="Q254" s="90"/>
      <c r="R254" s="90"/>
      <c r="S254" s="90"/>
      <c r="T254" s="91"/>
      <c r="U254" s="37"/>
      <c r="V254" s="37"/>
      <c r="W254" s="37"/>
      <c r="X254" s="37"/>
      <c r="Y254" s="37"/>
      <c r="Z254" s="37"/>
      <c r="AA254" s="37"/>
      <c r="AB254" s="37"/>
      <c r="AC254" s="37"/>
      <c r="AD254" s="37"/>
      <c r="AE254" s="37"/>
      <c r="AT254" s="16" t="s">
        <v>149</v>
      </c>
      <c r="AU254" s="16" t="s">
        <v>87</v>
      </c>
    </row>
    <row r="255" s="2" customFormat="1">
      <c r="A255" s="37"/>
      <c r="B255" s="38"/>
      <c r="C255" s="39"/>
      <c r="D255" s="230" t="s">
        <v>167</v>
      </c>
      <c r="E255" s="39"/>
      <c r="F255" s="235" t="s">
        <v>378</v>
      </c>
      <c r="G255" s="39"/>
      <c r="H255" s="39"/>
      <c r="I255" s="232"/>
      <c r="J255" s="39"/>
      <c r="K255" s="39"/>
      <c r="L255" s="43"/>
      <c r="M255" s="233"/>
      <c r="N255" s="234"/>
      <c r="O255" s="90"/>
      <c r="P255" s="90"/>
      <c r="Q255" s="90"/>
      <c r="R255" s="90"/>
      <c r="S255" s="90"/>
      <c r="T255" s="91"/>
      <c r="U255" s="37"/>
      <c r="V255" s="37"/>
      <c r="W255" s="37"/>
      <c r="X255" s="37"/>
      <c r="Y255" s="37"/>
      <c r="Z255" s="37"/>
      <c r="AA255" s="37"/>
      <c r="AB255" s="37"/>
      <c r="AC255" s="37"/>
      <c r="AD255" s="37"/>
      <c r="AE255" s="37"/>
      <c r="AT255" s="16" t="s">
        <v>167</v>
      </c>
      <c r="AU255" s="16" t="s">
        <v>87</v>
      </c>
    </row>
    <row r="256" s="2" customFormat="1" ht="14.4" customHeight="1">
      <c r="A256" s="37"/>
      <c r="B256" s="38"/>
      <c r="C256" s="217" t="s">
        <v>379</v>
      </c>
      <c r="D256" s="217" t="s">
        <v>142</v>
      </c>
      <c r="E256" s="218" t="s">
        <v>380</v>
      </c>
      <c r="F256" s="219" t="s">
        <v>381</v>
      </c>
      <c r="G256" s="220" t="s">
        <v>145</v>
      </c>
      <c r="H256" s="221">
        <v>27.09</v>
      </c>
      <c r="I256" s="222"/>
      <c r="J256" s="223">
        <f>ROUND(I256*H256,2)</f>
        <v>0</v>
      </c>
      <c r="K256" s="219" t="s">
        <v>146</v>
      </c>
      <c r="L256" s="43"/>
      <c r="M256" s="224" t="s">
        <v>1</v>
      </c>
      <c r="N256" s="225" t="s">
        <v>42</v>
      </c>
      <c r="O256" s="90"/>
      <c r="P256" s="226">
        <f>O256*H256</f>
        <v>0</v>
      </c>
      <c r="Q256" s="226">
        <v>0</v>
      </c>
      <c r="R256" s="226">
        <f>Q256*H256</f>
        <v>0</v>
      </c>
      <c r="S256" s="226">
        <v>0</v>
      </c>
      <c r="T256" s="227">
        <f>S256*H256</f>
        <v>0</v>
      </c>
      <c r="U256" s="37"/>
      <c r="V256" s="37"/>
      <c r="W256" s="37"/>
      <c r="X256" s="37"/>
      <c r="Y256" s="37"/>
      <c r="Z256" s="37"/>
      <c r="AA256" s="37"/>
      <c r="AB256" s="37"/>
      <c r="AC256" s="37"/>
      <c r="AD256" s="37"/>
      <c r="AE256" s="37"/>
      <c r="AR256" s="228" t="s">
        <v>225</v>
      </c>
      <c r="AT256" s="228" t="s">
        <v>142</v>
      </c>
      <c r="AU256" s="228" t="s">
        <v>87</v>
      </c>
      <c r="AY256" s="16" t="s">
        <v>139</v>
      </c>
      <c r="BE256" s="229">
        <f>IF(N256="základní",J256,0)</f>
        <v>0</v>
      </c>
      <c r="BF256" s="229">
        <f>IF(N256="snížená",J256,0)</f>
        <v>0</v>
      </c>
      <c r="BG256" s="229">
        <f>IF(N256="zákl. přenesená",J256,0)</f>
        <v>0</v>
      </c>
      <c r="BH256" s="229">
        <f>IF(N256="sníž. přenesená",J256,0)</f>
        <v>0</v>
      </c>
      <c r="BI256" s="229">
        <f>IF(N256="nulová",J256,0)</f>
        <v>0</v>
      </c>
      <c r="BJ256" s="16" t="s">
        <v>85</v>
      </c>
      <c r="BK256" s="229">
        <f>ROUND(I256*H256,2)</f>
        <v>0</v>
      </c>
      <c r="BL256" s="16" t="s">
        <v>225</v>
      </c>
      <c r="BM256" s="228" t="s">
        <v>382</v>
      </c>
    </row>
    <row r="257" s="2" customFormat="1">
      <c r="A257" s="37"/>
      <c r="B257" s="38"/>
      <c r="C257" s="39"/>
      <c r="D257" s="230" t="s">
        <v>149</v>
      </c>
      <c r="E257" s="39"/>
      <c r="F257" s="231" t="s">
        <v>383</v>
      </c>
      <c r="G257" s="39"/>
      <c r="H257" s="39"/>
      <c r="I257" s="232"/>
      <c r="J257" s="39"/>
      <c r="K257" s="39"/>
      <c r="L257" s="43"/>
      <c r="M257" s="233"/>
      <c r="N257" s="234"/>
      <c r="O257" s="90"/>
      <c r="P257" s="90"/>
      <c r="Q257" s="90"/>
      <c r="R257" s="90"/>
      <c r="S257" s="90"/>
      <c r="T257" s="91"/>
      <c r="U257" s="37"/>
      <c r="V257" s="37"/>
      <c r="W257" s="37"/>
      <c r="X257" s="37"/>
      <c r="Y257" s="37"/>
      <c r="Z257" s="37"/>
      <c r="AA257" s="37"/>
      <c r="AB257" s="37"/>
      <c r="AC257" s="37"/>
      <c r="AD257" s="37"/>
      <c r="AE257" s="37"/>
      <c r="AT257" s="16" t="s">
        <v>149</v>
      </c>
      <c r="AU257" s="16" t="s">
        <v>87</v>
      </c>
    </row>
    <row r="258" s="2" customFormat="1">
      <c r="A258" s="37"/>
      <c r="B258" s="38"/>
      <c r="C258" s="39"/>
      <c r="D258" s="230" t="s">
        <v>167</v>
      </c>
      <c r="E258" s="39"/>
      <c r="F258" s="235" t="s">
        <v>378</v>
      </c>
      <c r="G258" s="39"/>
      <c r="H258" s="39"/>
      <c r="I258" s="232"/>
      <c r="J258" s="39"/>
      <c r="K258" s="39"/>
      <c r="L258" s="43"/>
      <c r="M258" s="233"/>
      <c r="N258" s="234"/>
      <c r="O258" s="90"/>
      <c r="P258" s="90"/>
      <c r="Q258" s="90"/>
      <c r="R258" s="90"/>
      <c r="S258" s="90"/>
      <c r="T258" s="91"/>
      <c r="U258" s="37"/>
      <c r="V258" s="37"/>
      <c r="W258" s="37"/>
      <c r="X258" s="37"/>
      <c r="Y258" s="37"/>
      <c r="Z258" s="37"/>
      <c r="AA258" s="37"/>
      <c r="AB258" s="37"/>
      <c r="AC258" s="37"/>
      <c r="AD258" s="37"/>
      <c r="AE258" s="37"/>
      <c r="AT258" s="16" t="s">
        <v>167</v>
      </c>
      <c r="AU258" s="16" t="s">
        <v>87</v>
      </c>
    </row>
    <row r="259" s="2" customFormat="1" ht="14.4" customHeight="1">
      <c r="A259" s="37"/>
      <c r="B259" s="38"/>
      <c r="C259" s="217" t="s">
        <v>384</v>
      </c>
      <c r="D259" s="217" t="s">
        <v>142</v>
      </c>
      <c r="E259" s="218" t="s">
        <v>385</v>
      </c>
      <c r="F259" s="219" t="s">
        <v>386</v>
      </c>
      <c r="G259" s="220" t="s">
        <v>145</v>
      </c>
      <c r="H259" s="221">
        <v>27.09</v>
      </c>
      <c r="I259" s="222"/>
      <c r="J259" s="223">
        <f>ROUND(I259*H259,2)</f>
        <v>0</v>
      </c>
      <c r="K259" s="219" t="s">
        <v>146</v>
      </c>
      <c r="L259" s="43"/>
      <c r="M259" s="224" t="s">
        <v>1</v>
      </c>
      <c r="N259" s="225" t="s">
        <v>42</v>
      </c>
      <c r="O259" s="90"/>
      <c r="P259" s="226">
        <f>O259*H259</f>
        <v>0</v>
      </c>
      <c r="Q259" s="226">
        <v>3.0000000000000001E-05</v>
      </c>
      <c r="R259" s="226">
        <f>Q259*H259</f>
        <v>0.00081269999999999997</v>
      </c>
      <c r="S259" s="226">
        <v>0</v>
      </c>
      <c r="T259" s="227">
        <f>S259*H259</f>
        <v>0</v>
      </c>
      <c r="U259" s="37"/>
      <c r="V259" s="37"/>
      <c r="W259" s="37"/>
      <c r="X259" s="37"/>
      <c r="Y259" s="37"/>
      <c r="Z259" s="37"/>
      <c r="AA259" s="37"/>
      <c r="AB259" s="37"/>
      <c r="AC259" s="37"/>
      <c r="AD259" s="37"/>
      <c r="AE259" s="37"/>
      <c r="AR259" s="228" t="s">
        <v>225</v>
      </c>
      <c r="AT259" s="228" t="s">
        <v>142</v>
      </c>
      <c r="AU259" s="228" t="s">
        <v>87</v>
      </c>
      <c r="AY259" s="16" t="s">
        <v>139</v>
      </c>
      <c r="BE259" s="229">
        <f>IF(N259="základní",J259,0)</f>
        <v>0</v>
      </c>
      <c r="BF259" s="229">
        <f>IF(N259="snížená",J259,0)</f>
        <v>0</v>
      </c>
      <c r="BG259" s="229">
        <f>IF(N259="zákl. přenesená",J259,0)</f>
        <v>0</v>
      </c>
      <c r="BH259" s="229">
        <f>IF(N259="sníž. přenesená",J259,0)</f>
        <v>0</v>
      </c>
      <c r="BI259" s="229">
        <f>IF(N259="nulová",J259,0)</f>
        <v>0</v>
      </c>
      <c r="BJ259" s="16" t="s">
        <v>85</v>
      </c>
      <c r="BK259" s="229">
        <f>ROUND(I259*H259,2)</f>
        <v>0</v>
      </c>
      <c r="BL259" s="16" t="s">
        <v>225</v>
      </c>
      <c r="BM259" s="228" t="s">
        <v>387</v>
      </c>
    </row>
    <row r="260" s="2" customFormat="1">
      <c r="A260" s="37"/>
      <c r="B260" s="38"/>
      <c r="C260" s="39"/>
      <c r="D260" s="230" t="s">
        <v>149</v>
      </c>
      <c r="E260" s="39"/>
      <c r="F260" s="231" t="s">
        <v>388</v>
      </c>
      <c r="G260" s="39"/>
      <c r="H260" s="39"/>
      <c r="I260" s="232"/>
      <c r="J260" s="39"/>
      <c r="K260" s="39"/>
      <c r="L260" s="43"/>
      <c r="M260" s="233"/>
      <c r="N260" s="234"/>
      <c r="O260" s="90"/>
      <c r="P260" s="90"/>
      <c r="Q260" s="90"/>
      <c r="R260" s="90"/>
      <c r="S260" s="90"/>
      <c r="T260" s="91"/>
      <c r="U260" s="37"/>
      <c r="V260" s="37"/>
      <c r="W260" s="37"/>
      <c r="X260" s="37"/>
      <c r="Y260" s="37"/>
      <c r="Z260" s="37"/>
      <c r="AA260" s="37"/>
      <c r="AB260" s="37"/>
      <c r="AC260" s="37"/>
      <c r="AD260" s="37"/>
      <c r="AE260" s="37"/>
      <c r="AT260" s="16" t="s">
        <v>149</v>
      </c>
      <c r="AU260" s="16" t="s">
        <v>87</v>
      </c>
    </row>
    <row r="261" s="2" customFormat="1">
      <c r="A261" s="37"/>
      <c r="B261" s="38"/>
      <c r="C261" s="39"/>
      <c r="D261" s="230" t="s">
        <v>167</v>
      </c>
      <c r="E261" s="39"/>
      <c r="F261" s="235" t="s">
        <v>378</v>
      </c>
      <c r="G261" s="39"/>
      <c r="H261" s="39"/>
      <c r="I261" s="232"/>
      <c r="J261" s="39"/>
      <c r="K261" s="39"/>
      <c r="L261" s="43"/>
      <c r="M261" s="233"/>
      <c r="N261" s="234"/>
      <c r="O261" s="90"/>
      <c r="P261" s="90"/>
      <c r="Q261" s="90"/>
      <c r="R261" s="90"/>
      <c r="S261" s="90"/>
      <c r="T261" s="91"/>
      <c r="U261" s="37"/>
      <c r="V261" s="37"/>
      <c r="W261" s="37"/>
      <c r="X261" s="37"/>
      <c r="Y261" s="37"/>
      <c r="Z261" s="37"/>
      <c r="AA261" s="37"/>
      <c r="AB261" s="37"/>
      <c r="AC261" s="37"/>
      <c r="AD261" s="37"/>
      <c r="AE261" s="37"/>
      <c r="AT261" s="16" t="s">
        <v>167</v>
      </c>
      <c r="AU261" s="16" t="s">
        <v>87</v>
      </c>
    </row>
    <row r="262" s="2" customFormat="1" ht="14.4" customHeight="1">
      <c r="A262" s="37"/>
      <c r="B262" s="38"/>
      <c r="C262" s="217" t="s">
        <v>389</v>
      </c>
      <c r="D262" s="217" t="s">
        <v>142</v>
      </c>
      <c r="E262" s="218" t="s">
        <v>390</v>
      </c>
      <c r="F262" s="219" t="s">
        <v>391</v>
      </c>
      <c r="G262" s="220" t="s">
        <v>145</v>
      </c>
      <c r="H262" s="221">
        <v>27.09</v>
      </c>
      <c r="I262" s="222"/>
      <c r="J262" s="223">
        <f>ROUND(I262*H262,2)</f>
        <v>0</v>
      </c>
      <c r="K262" s="219" t="s">
        <v>146</v>
      </c>
      <c r="L262" s="43"/>
      <c r="M262" s="224" t="s">
        <v>1</v>
      </c>
      <c r="N262" s="225" t="s">
        <v>42</v>
      </c>
      <c r="O262" s="90"/>
      <c r="P262" s="226">
        <f>O262*H262</f>
        <v>0</v>
      </c>
      <c r="Q262" s="226">
        <v>0.0075799999999999999</v>
      </c>
      <c r="R262" s="226">
        <f>Q262*H262</f>
        <v>0.2053422</v>
      </c>
      <c r="S262" s="226">
        <v>0</v>
      </c>
      <c r="T262" s="227">
        <f>S262*H262</f>
        <v>0</v>
      </c>
      <c r="U262" s="37"/>
      <c r="V262" s="37"/>
      <c r="W262" s="37"/>
      <c r="X262" s="37"/>
      <c r="Y262" s="37"/>
      <c r="Z262" s="37"/>
      <c r="AA262" s="37"/>
      <c r="AB262" s="37"/>
      <c r="AC262" s="37"/>
      <c r="AD262" s="37"/>
      <c r="AE262" s="37"/>
      <c r="AR262" s="228" t="s">
        <v>225</v>
      </c>
      <c r="AT262" s="228" t="s">
        <v>142</v>
      </c>
      <c r="AU262" s="228" t="s">
        <v>87</v>
      </c>
      <c r="AY262" s="16" t="s">
        <v>139</v>
      </c>
      <c r="BE262" s="229">
        <f>IF(N262="základní",J262,0)</f>
        <v>0</v>
      </c>
      <c r="BF262" s="229">
        <f>IF(N262="snížená",J262,0)</f>
        <v>0</v>
      </c>
      <c r="BG262" s="229">
        <f>IF(N262="zákl. přenesená",J262,0)</f>
        <v>0</v>
      </c>
      <c r="BH262" s="229">
        <f>IF(N262="sníž. přenesená",J262,0)</f>
        <v>0</v>
      </c>
      <c r="BI262" s="229">
        <f>IF(N262="nulová",J262,0)</f>
        <v>0</v>
      </c>
      <c r="BJ262" s="16" t="s">
        <v>85</v>
      </c>
      <c r="BK262" s="229">
        <f>ROUND(I262*H262,2)</f>
        <v>0</v>
      </c>
      <c r="BL262" s="16" t="s">
        <v>225</v>
      </c>
      <c r="BM262" s="228" t="s">
        <v>392</v>
      </c>
    </row>
    <row r="263" s="2" customFormat="1">
      <c r="A263" s="37"/>
      <c r="B263" s="38"/>
      <c r="C263" s="39"/>
      <c r="D263" s="230" t="s">
        <v>149</v>
      </c>
      <c r="E263" s="39"/>
      <c r="F263" s="231" t="s">
        <v>393</v>
      </c>
      <c r="G263" s="39"/>
      <c r="H263" s="39"/>
      <c r="I263" s="232"/>
      <c r="J263" s="39"/>
      <c r="K263" s="39"/>
      <c r="L263" s="43"/>
      <c r="M263" s="233"/>
      <c r="N263" s="234"/>
      <c r="O263" s="90"/>
      <c r="P263" s="90"/>
      <c r="Q263" s="90"/>
      <c r="R263" s="90"/>
      <c r="S263" s="90"/>
      <c r="T263" s="91"/>
      <c r="U263" s="37"/>
      <c r="V263" s="37"/>
      <c r="W263" s="37"/>
      <c r="X263" s="37"/>
      <c r="Y263" s="37"/>
      <c r="Z263" s="37"/>
      <c r="AA263" s="37"/>
      <c r="AB263" s="37"/>
      <c r="AC263" s="37"/>
      <c r="AD263" s="37"/>
      <c r="AE263" s="37"/>
      <c r="AT263" s="16" t="s">
        <v>149</v>
      </c>
      <c r="AU263" s="16" t="s">
        <v>87</v>
      </c>
    </row>
    <row r="264" s="2" customFormat="1">
      <c r="A264" s="37"/>
      <c r="B264" s="38"/>
      <c r="C264" s="39"/>
      <c r="D264" s="230" t="s">
        <v>167</v>
      </c>
      <c r="E264" s="39"/>
      <c r="F264" s="235" t="s">
        <v>378</v>
      </c>
      <c r="G264" s="39"/>
      <c r="H264" s="39"/>
      <c r="I264" s="232"/>
      <c r="J264" s="39"/>
      <c r="K264" s="39"/>
      <c r="L264" s="43"/>
      <c r="M264" s="233"/>
      <c r="N264" s="234"/>
      <c r="O264" s="90"/>
      <c r="P264" s="90"/>
      <c r="Q264" s="90"/>
      <c r="R264" s="90"/>
      <c r="S264" s="90"/>
      <c r="T264" s="91"/>
      <c r="U264" s="37"/>
      <c r="V264" s="37"/>
      <c r="W264" s="37"/>
      <c r="X264" s="37"/>
      <c r="Y264" s="37"/>
      <c r="Z264" s="37"/>
      <c r="AA264" s="37"/>
      <c r="AB264" s="37"/>
      <c r="AC264" s="37"/>
      <c r="AD264" s="37"/>
      <c r="AE264" s="37"/>
      <c r="AT264" s="16" t="s">
        <v>167</v>
      </c>
      <c r="AU264" s="16" t="s">
        <v>87</v>
      </c>
    </row>
    <row r="265" s="2" customFormat="1" ht="14.4" customHeight="1">
      <c r="A265" s="37"/>
      <c r="B265" s="38"/>
      <c r="C265" s="217" t="s">
        <v>394</v>
      </c>
      <c r="D265" s="217" t="s">
        <v>142</v>
      </c>
      <c r="E265" s="218" t="s">
        <v>395</v>
      </c>
      <c r="F265" s="219" t="s">
        <v>396</v>
      </c>
      <c r="G265" s="220" t="s">
        <v>145</v>
      </c>
      <c r="H265" s="221">
        <v>27.09</v>
      </c>
      <c r="I265" s="222"/>
      <c r="J265" s="223">
        <f>ROUND(I265*H265,2)</f>
        <v>0</v>
      </c>
      <c r="K265" s="219" t="s">
        <v>146</v>
      </c>
      <c r="L265" s="43"/>
      <c r="M265" s="224" t="s">
        <v>1</v>
      </c>
      <c r="N265" s="225" t="s">
        <v>42</v>
      </c>
      <c r="O265" s="90"/>
      <c r="P265" s="226">
        <f>O265*H265</f>
        <v>0</v>
      </c>
      <c r="Q265" s="226">
        <v>0</v>
      </c>
      <c r="R265" s="226">
        <f>Q265*H265</f>
        <v>0</v>
      </c>
      <c r="S265" s="226">
        <v>0.0030000000000000001</v>
      </c>
      <c r="T265" s="227">
        <f>S265*H265</f>
        <v>0.081269999999999995</v>
      </c>
      <c r="U265" s="37"/>
      <c r="V265" s="37"/>
      <c r="W265" s="37"/>
      <c r="X265" s="37"/>
      <c r="Y265" s="37"/>
      <c r="Z265" s="37"/>
      <c r="AA265" s="37"/>
      <c r="AB265" s="37"/>
      <c r="AC265" s="37"/>
      <c r="AD265" s="37"/>
      <c r="AE265" s="37"/>
      <c r="AR265" s="228" t="s">
        <v>225</v>
      </c>
      <c r="AT265" s="228" t="s">
        <v>142</v>
      </c>
      <c r="AU265" s="228" t="s">
        <v>87</v>
      </c>
      <c r="AY265" s="16" t="s">
        <v>139</v>
      </c>
      <c r="BE265" s="229">
        <f>IF(N265="základní",J265,0)</f>
        <v>0</v>
      </c>
      <c r="BF265" s="229">
        <f>IF(N265="snížená",J265,0)</f>
        <v>0</v>
      </c>
      <c r="BG265" s="229">
        <f>IF(N265="zákl. přenesená",J265,0)</f>
        <v>0</v>
      </c>
      <c r="BH265" s="229">
        <f>IF(N265="sníž. přenesená",J265,0)</f>
        <v>0</v>
      </c>
      <c r="BI265" s="229">
        <f>IF(N265="nulová",J265,0)</f>
        <v>0</v>
      </c>
      <c r="BJ265" s="16" t="s">
        <v>85</v>
      </c>
      <c r="BK265" s="229">
        <f>ROUND(I265*H265,2)</f>
        <v>0</v>
      </c>
      <c r="BL265" s="16" t="s">
        <v>225</v>
      </c>
      <c r="BM265" s="228" t="s">
        <v>397</v>
      </c>
    </row>
    <row r="266" s="2" customFormat="1">
      <c r="A266" s="37"/>
      <c r="B266" s="38"/>
      <c r="C266" s="39"/>
      <c r="D266" s="230" t="s">
        <v>149</v>
      </c>
      <c r="E266" s="39"/>
      <c r="F266" s="231" t="s">
        <v>398</v>
      </c>
      <c r="G266" s="39"/>
      <c r="H266" s="39"/>
      <c r="I266" s="232"/>
      <c r="J266" s="39"/>
      <c r="K266" s="39"/>
      <c r="L266" s="43"/>
      <c r="M266" s="233"/>
      <c r="N266" s="234"/>
      <c r="O266" s="90"/>
      <c r="P266" s="90"/>
      <c r="Q266" s="90"/>
      <c r="R266" s="90"/>
      <c r="S266" s="90"/>
      <c r="T266" s="91"/>
      <c r="U266" s="37"/>
      <c r="V266" s="37"/>
      <c r="W266" s="37"/>
      <c r="X266" s="37"/>
      <c r="Y266" s="37"/>
      <c r="Z266" s="37"/>
      <c r="AA266" s="37"/>
      <c r="AB266" s="37"/>
      <c r="AC266" s="37"/>
      <c r="AD266" s="37"/>
      <c r="AE266" s="37"/>
      <c r="AT266" s="16" t="s">
        <v>149</v>
      </c>
      <c r="AU266" s="16" t="s">
        <v>87</v>
      </c>
    </row>
    <row r="267" s="13" customFormat="1">
      <c r="A267" s="13"/>
      <c r="B267" s="236"/>
      <c r="C267" s="237"/>
      <c r="D267" s="230" t="s">
        <v>180</v>
      </c>
      <c r="E267" s="238" t="s">
        <v>1</v>
      </c>
      <c r="F267" s="239" t="s">
        <v>399</v>
      </c>
      <c r="G267" s="237"/>
      <c r="H267" s="240">
        <v>27.09</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180</v>
      </c>
      <c r="AU267" s="246" t="s">
        <v>87</v>
      </c>
      <c r="AV267" s="13" t="s">
        <v>87</v>
      </c>
      <c r="AW267" s="13" t="s">
        <v>33</v>
      </c>
      <c r="AX267" s="13" t="s">
        <v>85</v>
      </c>
      <c r="AY267" s="246" t="s">
        <v>139</v>
      </c>
    </row>
    <row r="268" s="2" customFormat="1" ht="14.4" customHeight="1">
      <c r="A268" s="37"/>
      <c r="B268" s="38"/>
      <c r="C268" s="217" t="s">
        <v>400</v>
      </c>
      <c r="D268" s="217" t="s">
        <v>142</v>
      </c>
      <c r="E268" s="218" t="s">
        <v>401</v>
      </c>
      <c r="F268" s="219" t="s">
        <v>402</v>
      </c>
      <c r="G268" s="220" t="s">
        <v>145</v>
      </c>
      <c r="H268" s="221">
        <v>27.09</v>
      </c>
      <c r="I268" s="222"/>
      <c r="J268" s="223">
        <f>ROUND(I268*H268,2)</f>
        <v>0</v>
      </c>
      <c r="K268" s="219" t="s">
        <v>146</v>
      </c>
      <c r="L268" s="43"/>
      <c r="M268" s="224" t="s">
        <v>1</v>
      </c>
      <c r="N268" s="225" t="s">
        <v>42</v>
      </c>
      <c r="O268" s="90"/>
      <c r="P268" s="226">
        <f>O268*H268</f>
        <v>0</v>
      </c>
      <c r="Q268" s="226">
        <v>0.00029999999999999997</v>
      </c>
      <c r="R268" s="226">
        <f>Q268*H268</f>
        <v>0.0081269999999999988</v>
      </c>
      <c r="S268" s="226">
        <v>0</v>
      </c>
      <c r="T268" s="227">
        <f>S268*H268</f>
        <v>0</v>
      </c>
      <c r="U268" s="37"/>
      <c r="V268" s="37"/>
      <c r="W268" s="37"/>
      <c r="X268" s="37"/>
      <c r="Y268" s="37"/>
      <c r="Z268" s="37"/>
      <c r="AA268" s="37"/>
      <c r="AB268" s="37"/>
      <c r="AC268" s="37"/>
      <c r="AD268" s="37"/>
      <c r="AE268" s="37"/>
      <c r="AR268" s="228" t="s">
        <v>225</v>
      </c>
      <c r="AT268" s="228" t="s">
        <v>142</v>
      </c>
      <c r="AU268" s="228" t="s">
        <v>87</v>
      </c>
      <c r="AY268" s="16" t="s">
        <v>139</v>
      </c>
      <c r="BE268" s="229">
        <f>IF(N268="základní",J268,0)</f>
        <v>0</v>
      </c>
      <c r="BF268" s="229">
        <f>IF(N268="snížená",J268,0)</f>
        <v>0</v>
      </c>
      <c r="BG268" s="229">
        <f>IF(N268="zákl. přenesená",J268,0)</f>
        <v>0</v>
      </c>
      <c r="BH268" s="229">
        <f>IF(N268="sníž. přenesená",J268,0)</f>
        <v>0</v>
      </c>
      <c r="BI268" s="229">
        <f>IF(N268="nulová",J268,0)</f>
        <v>0</v>
      </c>
      <c r="BJ268" s="16" t="s">
        <v>85</v>
      </c>
      <c r="BK268" s="229">
        <f>ROUND(I268*H268,2)</f>
        <v>0</v>
      </c>
      <c r="BL268" s="16" t="s">
        <v>225</v>
      </c>
      <c r="BM268" s="228" t="s">
        <v>403</v>
      </c>
    </row>
    <row r="269" s="2" customFormat="1">
      <c r="A269" s="37"/>
      <c r="B269" s="38"/>
      <c r="C269" s="39"/>
      <c r="D269" s="230" t="s">
        <v>149</v>
      </c>
      <c r="E269" s="39"/>
      <c r="F269" s="231" t="s">
        <v>404</v>
      </c>
      <c r="G269" s="39"/>
      <c r="H269" s="39"/>
      <c r="I269" s="232"/>
      <c r="J269" s="39"/>
      <c r="K269" s="39"/>
      <c r="L269" s="43"/>
      <c r="M269" s="233"/>
      <c r="N269" s="234"/>
      <c r="O269" s="90"/>
      <c r="P269" s="90"/>
      <c r="Q269" s="90"/>
      <c r="R269" s="90"/>
      <c r="S269" s="90"/>
      <c r="T269" s="91"/>
      <c r="U269" s="37"/>
      <c r="V269" s="37"/>
      <c r="W269" s="37"/>
      <c r="X269" s="37"/>
      <c r="Y269" s="37"/>
      <c r="Z269" s="37"/>
      <c r="AA269" s="37"/>
      <c r="AB269" s="37"/>
      <c r="AC269" s="37"/>
      <c r="AD269" s="37"/>
      <c r="AE269" s="37"/>
      <c r="AT269" s="16" t="s">
        <v>149</v>
      </c>
      <c r="AU269" s="16" t="s">
        <v>87</v>
      </c>
    </row>
    <row r="270" s="2" customFormat="1" ht="24.15" customHeight="1">
      <c r="A270" s="37"/>
      <c r="B270" s="38"/>
      <c r="C270" s="257" t="s">
        <v>405</v>
      </c>
      <c r="D270" s="257" t="s">
        <v>243</v>
      </c>
      <c r="E270" s="258" t="s">
        <v>406</v>
      </c>
      <c r="F270" s="259" t="s">
        <v>407</v>
      </c>
      <c r="G270" s="260" t="s">
        <v>145</v>
      </c>
      <c r="H270" s="261">
        <v>29.798999999999999</v>
      </c>
      <c r="I270" s="262"/>
      <c r="J270" s="263">
        <f>ROUND(I270*H270,2)</f>
        <v>0</v>
      </c>
      <c r="K270" s="259" t="s">
        <v>146</v>
      </c>
      <c r="L270" s="264"/>
      <c r="M270" s="265" t="s">
        <v>1</v>
      </c>
      <c r="N270" s="266" t="s">
        <v>42</v>
      </c>
      <c r="O270" s="90"/>
      <c r="P270" s="226">
        <f>O270*H270</f>
        <v>0</v>
      </c>
      <c r="Q270" s="226">
        <v>0.0035500000000000002</v>
      </c>
      <c r="R270" s="226">
        <f>Q270*H270</f>
        <v>0.10578645</v>
      </c>
      <c r="S270" s="226">
        <v>0</v>
      </c>
      <c r="T270" s="227">
        <f>S270*H270</f>
        <v>0</v>
      </c>
      <c r="U270" s="37"/>
      <c r="V270" s="37"/>
      <c r="W270" s="37"/>
      <c r="X270" s="37"/>
      <c r="Y270" s="37"/>
      <c r="Z270" s="37"/>
      <c r="AA270" s="37"/>
      <c r="AB270" s="37"/>
      <c r="AC270" s="37"/>
      <c r="AD270" s="37"/>
      <c r="AE270" s="37"/>
      <c r="AR270" s="228" t="s">
        <v>246</v>
      </c>
      <c r="AT270" s="228" t="s">
        <v>243</v>
      </c>
      <c r="AU270" s="228" t="s">
        <v>87</v>
      </c>
      <c r="AY270" s="16" t="s">
        <v>139</v>
      </c>
      <c r="BE270" s="229">
        <f>IF(N270="základní",J270,0)</f>
        <v>0</v>
      </c>
      <c r="BF270" s="229">
        <f>IF(N270="snížená",J270,0)</f>
        <v>0</v>
      </c>
      <c r="BG270" s="229">
        <f>IF(N270="zákl. přenesená",J270,0)</f>
        <v>0</v>
      </c>
      <c r="BH270" s="229">
        <f>IF(N270="sníž. přenesená",J270,0)</f>
        <v>0</v>
      </c>
      <c r="BI270" s="229">
        <f>IF(N270="nulová",J270,0)</f>
        <v>0</v>
      </c>
      <c r="BJ270" s="16" t="s">
        <v>85</v>
      </c>
      <c r="BK270" s="229">
        <f>ROUND(I270*H270,2)</f>
        <v>0</v>
      </c>
      <c r="BL270" s="16" t="s">
        <v>225</v>
      </c>
      <c r="BM270" s="228" t="s">
        <v>408</v>
      </c>
    </row>
    <row r="271" s="2" customFormat="1">
      <c r="A271" s="37"/>
      <c r="B271" s="38"/>
      <c r="C271" s="39"/>
      <c r="D271" s="230" t="s">
        <v>149</v>
      </c>
      <c r="E271" s="39"/>
      <c r="F271" s="231" t="s">
        <v>407</v>
      </c>
      <c r="G271" s="39"/>
      <c r="H271" s="39"/>
      <c r="I271" s="232"/>
      <c r="J271" s="39"/>
      <c r="K271" s="39"/>
      <c r="L271" s="43"/>
      <c r="M271" s="233"/>
      <c r="N271" s="234"/>
      <c r="O271" s="90"/>
      <c r="P271" s="90"/>
      <c r="Q271" s="90"/>
      <c r="R271" s="90"/>
      <c r="S271" s="90"/>
      <c r="T271" s="91"/>
      <c r="U271" s="37"/>
      <c r="V271" s="37"/>
      <c r="W271" s="37"/>
      <c r="X271" s="37"/>
      <c r="Y271" s="37"/>
      <c r="Z271" s="37"/>
      <c r="AA271" s="37"/>
      <c r="AB271" s="37"/>
      <c r="AC271" s="37"/>
      <c r="AD271" s="37"/>
      <c r="AE271" s="37"/>
      <c r="AT271" s="16" t="s">
        <v>149</v>
      </c>
      <c r="AU271" s="16" t="s">
        <v>87</v>
      </c>
    </row>
    <row r="272" s="13" customFormat="1">
      <c r="A272" s="13"/>
      <c r="B272" s="236"/>
      <c r="C272" s="237"/>
      <c r="D272" s="230" t="s">
        <v>180</v>
      </c>
      <c r="E272" s="237"/>
      <c r="F272" s="239" t="s">
        <v>409</v>
      </c>
      <c r="G272" s="237"/>
      <c r="H272" s="240">
        <v>29.798999999999999</v>
      </c>
      <c r="I272" s="241"/>
      <c r="J272" s="237"/>
      <c r="K272" s="237"/>
      <c r="L272" s="242"/>
      <c r="M272" s="243"/>
      <c r="N272" s="244"/>
      <c r="O272" s="244"/>
      <c r="P272" s="244"/>
      <c r="Q272" s="244"/>
      <c r="R272" s="244"/>
      <c r="S272" s="244"/>
      <c r="T272" s="245"/>
      <c r="U272" s="13"/>
      <c r="V272" s="13"/>
      <c r="W272" s="13"/>
      <c r="X272" s="13"/>
      <c r="Y272" s="13"/>
      <c r="Z272" s="13"/>
      <c r="AA272" s="13"/>
      <c r="AB272" s="13"/>
      <c r="AC272" s="13"/>
      <c r="AD272" s="13"/>
      <c r="AE272" s="13"/>
      <c r="AT272" s="246" t="s">
        <v>180</v>
      </c>
      <c r="AU272" s="246" t="s">
        <v>87</v>
      </c>
      <c r="AV272" s="13" t="s">
        <v>87</v>
      </c>
      <c r="AW272" s="13" t="s">
        <v>4</v>
      </c>
      <c r="AX272" s="13" t="s">
        <v>85</v>
      </c>
      <c r="AY272" s="246" t="s">
        <v>139</v>
      </c>
    </row>
    <row r="273" s="2" customFormat="1" ht="14.4" customHeight="1">
      <c r="A273" s="37"/>
      <c r="B273" s="38"/>
      <c r="C273" s="217" t="s">
        <v>410</v>
      </c>
      <c r="D273" s="217" t="s">
        <v>142</v>
      </c>
      <c r="E273" s="218" t="s">
        <v>411</v>
      </c>
      <c r="F273" s="219" t="s">
        <v>412</v>
      </c>
      <c r="G273" s="220" t="s">
        <v>177</v>
      </c>
      <c r="H273" s="221">
        <v>25.550000000000001</v>
      </c>
      <c r="I273" s="222"/>
      <c r="J273" s="223">
        <f>ROUND(I273*H273,2)</f>
        <v>0</v>
      </c>
      <c r="K273" s="219" t="s">
        <v>146</v>
      </c>
      <c r="L273" s="43"/>
      <c r="M273" s="224" t="s">
        <v>1</v>
      </c>
      <c r="N273" s="225" t="s">
        <v>42</v>
      </c>
      <c r="O273" s="90"/>
      <c r="P273" s="226">
        <f>O273*H273</f>
        <v>0</v>
      </c>
      <c r="Q273" s="226">
        <v>0</v>
      </c>
      <c r="R273" s="226">
        <f>Q273*H273</f>
        <v>0</v>
      </c>
      <c r="S273" s="226">
        <v>0.00029999999999999997</v>
      </c>
      <c r="T273" s="227">
        <f>S273*H273</f>
        <v>0.0076649999999999999</v>
      </c>
      <c r="U273" s="37"/>
      <c r="V273" s="37"/>
      <c r="W273" s="37"/>
      <c r="X273" s="37"/>
      <c r="Y273" s="37"/>
      <c r="Z273" s="37"/>
      <c r="AA273" s="37"/>
      <c r="AB273" s="37"/>
      <c r="AC273" s="37"/>
      <c r="AD273" s="37"/>
      <c r="AE273" s="37"/>
      <c r="AR273" s="228" t="s">
        <v>225</v>
      </c>
      <c r="AT273" s="228" t="s">
        <v>142</v>
      </c>
      <c r="AU273" s="228" t="s">
        <v>87</v>
      </c>
      <c r="AY273" s="16" t="s">
        <v>139</v>
      </c>
      <c r="BE273" s="229">
        <f>IF(N273="základní",J273,0)</f>
        <v>0</v>
      </c>
      <c r="BF273" s="229">
        <f>IF(N273="snížená",J273,0)</f>
        <v>0</v>
      </c>
      <c r="BG273" s="229">
        <f>IF(N273="zákl. přenesená",J273,0)</f>
        <v>0</v>
      </c>
      <c r="BH273" s="229">
        <f>IF(N273="sníž. přenesená",J273,0)</f>
        <v>0</v>
      </c>
      <c r="BI273" s="229">
        <f>IF(N273="nulová",J273,0)</f>
        <v>0</v>
      </c>
      <c r="BJ273" s="16" t="s">
        <v>85</v>
      </c>
      <c r="BK273" s="229">
        <f>ROUND(I273*H273,2)</f>
        <v>0</v>
      </c>
      <c r="BL273" s="16" t="s">
        <v>225</v>
      </c>
      <c r="BM273" s="228" t="s">
        <v>413</v>
      </c>
    </row>
    <row r="274" s="2" customFormat="1">
      <c r="A274" s="37"/>
      <c r="B274" s="38"/>
      <c r="C274" s="39"/>
      <c r="D274" s="230" t="s">
        <v>149</v>
      </c>
      <c r="E274" s="39"/>
      <c r="F274" s="231" t="s">
        <v>414</v>
      </c>
      <c r="G274" s="39"/>
      <c r="H274" s="39"/>
      <c r="I274" s="232"/>
      <c r="J274" s="39"/>
      <c r="K274" s="39"/>
      <c r="L274" s="43"/>
      <c r="M274" s="233"/>
      <c r="N274" s="234"/>
      <c r="O274" s="90"/>
      <c r="P274" s="90"/>
      <c r="Q274" s="90"/>
      <c r="R274" s="90"/>
      <c r="S274" s="90"/>
      <c r="T274" s="91"/>
      <c r="U274" s="37"/>
      <c r="V274" s="37"/>
      <c r="W274" s="37"/>
      <c r="X274" s="37"/>
      <c r="Y274" s="37"/>
      <c r="Z274" s="37"/>
      <c r="AA274" s="37"/>
      <c r="AB274" s="37"/>
      <c r="AC274" s="37"/>
      <c r="AD274" s="37"/>
      <c r="AE274" s="37"/>
      <c r="AT274" s="16" t="s">
        <v>149</v>
      </c>
      <c r="AU274" s="16" t="s">
        <v>87</v>
      </c>
    </row>
    <row r="275" s="14" customFormat="1">
      <c r="A275" s="14"/>
      <c r="B275" s="247"/>
      <c r="C275" s="248"/>
      <c r="D275" s="230" t="s">
        <v>180</v>
      </c>
      <c r="E275" s="249" t="s">
        <v>1</v>
      </c>
      <c r="F275" s="250" t="s">
        <v>415</v>
      </c>
      <c r="G275" s="248"/>
      <c r="H275" s="249" t="s">
        <v>1</v>
      </c>
      <c r="I275" s="251"/>
      <c r="J275" s="248"/>
      <c r="K275" s="248"/>
      <c r="L275" s="252"/>
      <c r="M275" s="253"/>
      <c r="N275" s="254"/>
      <c r="O275" s="254"/>
      <c r="P275" s="254"/>
      <c r="Q275" s="254"/>
      <c r="R275" s="254"/>
      <c r="S275" s="254"/>
      <c r="T275" s="255"/>
      <c r="U275" s="14"/>
      <c r="V275" s="14"/>
      <c r="W275" s="14"/>
      <c r="X275" s="14"/>
      <c r="Y275" s="14"/>
      <c r="Z275" s="14"/>
      <c r="AA275" s="14"/>
      <c r="AB275" s="14"/>
      <c r="AC275" s="14"/>
      <c r="AD275" s="14"/>
      <c r="AE275" s="14"/>
      <c r="AT275" s="256" t="s">
        <v>180</v>
      </c>
      <c r="AU275" s="256" t="s">
        <v>87</v>
      </c>
      <c r="AV275" s="14" t="s">
        <v>85</v>
      </c>
      <c r="AW275" s="14" t="s">
        <v>33</v>
      </c>
      <c r="AX275" s="14" t="s">
        <v>77</v>
      </c>
      <c r="AY275" s="256" t="s">
        <v>139</v>
      </c>
    </row>
    <row r="276" s="13" customFormat="1">
      <c r="A276" s="13"/>
      <c r="B276" s="236"/>
      <c r="C276" s="237"/>
      <c r="D276" s="230" t="s">
        <v>180</v>
      </c>
      <c r="E276" s="238" t="s">
        <v>1</v>
      </c>
      <c r="F276" s="239" t="s">
        <v>416</v>
      </c>
      <c r="G276" s="237"/>
      <c r="H276" s="240">
        <v>25.550000000000001</v>
      </c>
      <c r="I276" s="241"/>
      <c r="J276" s="237"/>
      <c r="K276" s="237"/>
      <c r="L276" s="242"/>
      <c r="M276" s="243"/>
      <c r="N276" s="244"/>
      <c r="O276" s="244"/>
      <c r="P276" s="244"/>
      <c r="Q276" s="244"/>
      <c r="R276" s="244"/>
      <c r="S276" s="244"/>
      <c r="T276" s="245"/>
      <c r="U276" s="13"/>
      <c r="V276" s="13"/>
      <c r="W276" s="13"/>
      <c r="X276" s="13"/>
      <c r="Y276" s="13"/>
      <c r="Z276" s="13"/>
      <c r="AA276" s="13"/>
      <c r="AB276" s="13"/>
      <c r="AC276" s="13"/>
      <c r="AD276" s="13"/>
      <c r="AE276" s="13"/>
      <c r="AT276" s="246" t="s">
        <v>180</v>
      </c>
      <c r="AU276" s="246" t="s">
        <v>87</v>
      </c>
      <c r="AV276" s="13" t="s">
        <v>87</v>
      </c>
      <c r="AW276" s="13" t="s">
        <v>33</v>
      </c>
      <c r="AX276" s="13" t="s">
        <v>85</v>
      </c>
      <c r="AY276" s="246" t="s">
        <v>139</v>
      </c>
    </row>
    <row r="277" s="2" customFormat="1" ht="14.4" customHeight="1">
      <c r="A277" s="37"/>
      <c r="B277" s="38"/>
      <c r="C277" s="217" t="s">
        <v>417</v>
      </c>
      <c r="D277" s="217" t="s">
        <v>142</v>
      </c>
      <c r="E277" s="218" t="s">
        <v>418</v>
      </c>
      <c r="F277" s="219" t="s">
        <v>419</v>
      </c>
      <c r="G277" s="220" t="s">
        <v>177</v>
      </c>
      <c r="H277" s="221">
        <v>25.57</v>
      </c>
      <c r="I277" s="222"/>
      <c r="J277" s="223">
        <f>ROUND(I277*H277,2)</f>
        <v>0</v>
      </c>
      <c r="K277" s="219" t="s">
        <v>1</v>
      </c>
      <c r="L277" s="43"/>
      <c r="M277" s="224" t="s">
        <v>1</v>
      </c>
      <c r="N277" s="225" t="s">
        <v>42</v>
      </c>
      <c r="O277" s="90"/>
      <c r="P277" s="226">
        <f>O277*H277</f>
        <v>0</v>
      </c>
      <c r="Q277" s="226">
        <v>3.0000000000000001E-05</v>
      </c>
      <c r="R277" s="226">
        <f>Q277*H277</f>
        <v>0.00076710000000000005</v>
      </c>
      <c r="S277" s="226">
        <v>0</v>
      </c>
      <c r="T277" s="227">
        <f>S277*H277</f>
        <v>0</v>
      </c>
      <c r="U277" s="37"/>
      <c r="V277" s="37"/>
      <c r="W277" s="37"/>
      <c r="X277" s="37"/>
      <c r="Y277" s="37"/>
      <c r="Z277" s="37"/>
      <c r="AA277" s="37"/>
      <c r="AB277" s="37"/>
      <c r="AC277" s="37"/>
      <c r="AD277" s="37"/>
      <c r="AE277" s="37"/>
      <c r="AR277" s="228" t="s">
        <v>225</v>
      </c>
      <c r="AT277" s="228" t="s">
        <v>142</v>
      </c>
      <c r="AU277" s="228" t="s">
        <v>87</v>
      </c>
      <c r="AY277" s="16" t="s">
        <v>139</v>
      </c>
      <c r="BE277" s="229">
        <f>IF(N277="základní",J277,0)</f>
        <v>0</v>
      </c>
      <c r="BF277" s="229">
        <f>IF(N277="snížená",J277,0)</f>
        <v>0</v>
      </c>
      <c r="BG277" s="229">
        <f>IF(N277="zákl. přenesená",J277,0)</f>
        <v>0</v>
      </c>
      <c r="BH277" s="229">
        <f>IF(N277="sníž. přenesená",J277,0)</f>
        <v>0</v>
      </c>
      <c r="BI277" s="229">
        <f>IF(N277="nulová",J277,0)</f>
        <v>0</v>
      </c>
      <c r="BJ277" s="16" t="s">
        <v>85</v>
      </c>
      <c r="BK277" s="229">
        <f>ROUND(I277*H277,2)</f>
        <v>0</v>
      </c>
      <c r="BL277" s="16" t="s">
        <v>225</v>
      </c>
      <c r="BM277" s="228" t="s">
        <v>420</v>
      </c>
    </row>
    <row r="278" s="14" customFormat="1">
      <c r="A278" s="14"/>
      <c r="B278" s="247"/>
      <c r="C278" s="248"/>
      <c r="D278" s="230" t="s">
        <v>180</v>
      </c>
      <c r="E278" s="249" t="s">
        <v>1</v>
      </c>
      <c r="F278" s="250" t="s">
        <v>421</v>
      </c>
      <c r="G278" s="248"/>
      <c r="H278" s="249" t="s">
        <v>1</v>
      </c>
      <c r="I278" s="251"/>
      <c r="J278" s="248"/>
      <c r="K278" s="248"/>
      <c r="L278" s="252"/>
      <c r="M278" s="253"/>
      <c r="N278" s="254"/>
      <c r="O278" s="254"/>
      <c r="P278" s="254"/>
      <c r="Q278" s="254"/>
      <c r="R278" s="254"/>
      <c r="S278" s="254"/>
      <c r="T278" s="255"/>
      <c r="U278" s="14"/>
      <c r="V278" s="14"/>
      <c r="W278" s="14"/>
      <c r="X278" s="14"/>
      <c r="Y278" s="14"/>
      <c r="Z278" s="14"/>
      <c r="AA278" s="14"/>
      <c r="AB278" s="14"/>
      <c r="AC278" s="14"/>
      <c r="AD278" s="14"/>
      <c r="AE278" s="14"/>
      <c r="AT278" s="256" t="s">
        <v>180</v>
      </c>
      <c r="AU278" s="256" t="s">
        <v>87</v>
      </c>
      <c r="AV278" s="14" t="s">
        <v>85</v>
      </c>
      <c r="AW278" s="14" t="s">
        <v>33</v>
      </c>
      <c r="AX278" s="14" t="s">
        <v>77</v>
      </c>
      <c r="AY278" s="256" t="s">
        <v>139</v>
      </c>
    </row>
    <row r="279" s="13" customFormat="1">
      <c r="A279" s="13"/>
      <c r="B279" s="236"/>
      <c r="C279" s="237"/>
      <c r="D279" s="230" t="s">
        <v>180</v>
      </c>
      <c r="E279" s="238" t="s">
        <v>1</v>
      </c>
      <c r="F279" s="239" t="s">
        <v>422</v>
      </c>
      <c r="G279" s="237"/>
      <c r="H279" s="240">
        <v>25.57</v>
      </c>
      <c r="I279" s="241"/>
      <c r="J279" s="237"/>
      <c r="K279" s="237"/>
      <c r="L279" s="242"/>
      <c r="M279" s="243"/>
      <c r="N279" s="244"/>
      <c r="O279" s="244"/>
      <c r="P279" s="244"/>
      <c r="Q279" s="244"/>
      <c r="R279" s="244"/>
      <c r="S279" s="244"/>
      <c r="T279" s="245"/>
      <c r="U279" s="13"/>
      <c r="V279" s="13"/>
      <c r="W279" s="13"/>
      <c r="X279" s="13"/>
      <c r="Y279" s="13"/>
      <c r="Z279" s="13"/>
      <c r="AA279" s="13"/>
      <c r="AB279" s="13"/>
      <c r="AC279" s="13"/>
      <c r="AD279" s="13"/>
      <c r="AE279" s="13"/>
      <c r="AT279" s="246" t="s">
        <v>180</v>
      </c>
      <c r="AU279" s="246" t="s">
        <v>87</v>
      </c>
      <c r="AV279" s="13" t="s">
        <v>87</v>
      </c>
      <c r="AW279" s="13" t="s">
        <v>33</v>
      </c>
      <c r="AX279" s="13" t="s">
        <v>85</v>
      </c>
      <c r="AY279" s="246" t="s">
        <v>139</v>
      </c>
    </row>
    <row r="280" s="2" customFormat="1" ht="14.4" customHeight="1">
      <c r="A280" s="37"/>
      <c r="B280" s="38"/>
      <c r="C280" s="217" t="s">
        <v>423</v>
      </c>
      <c r="D280" s="217" t="s">
        <v>142</v>
      </c>
      <c r="E280" s="218" t="s">
        <v>424</v>
      </c>
      <c r="F280" s="219" t="s">
        <v>425</v>
      </c>
      <c r="G280" s="220" t="s">
        <v>177</v>
      </c>
      <c r="H280" s="221">
        <v>1</v>
      </c>
      <c r="I280" s="222"/>
      <c r="J280" s="223">
        <f>ROUND(I280*H280,2)</f>
        <v>0</v>
      </c>
      <c r="K280" s="219" t="s">
        <v>146</v>
      </c>
      <c r="L280" s="43"/>
      <c r="M280" s="224" t="s">
        <v>1</v>
      </c>
      <c r="N280" s="225" t="s">
        <v>42</v>
      </c>
      <c r="O280" s="90"/>
      <c r="P280" s="226">
        <f>O280*H280</f>
        <v>0</v>
      </c>
      <c r="Q280" s="226">
        <v>0</v>
      </c>
      <c r="R280" s="226">
        <f>Q280*H280</f>
        <v>0</v>
      </c>
      <c r="S280" s="226">
        <v>0</v>
      </c>
      <c r="T280" s="227">
        <f>S280*H280</f>
        <v>0</v>
      </c>
      <c r="U280" s="37"/>
      <c r="V280" s="37"/>
      <c r="W280" s="37"/>
      <c r="X280" s="37"/>
      <c r="Y280" s="37"/>
      <c r="Z280" s="37"/>
      <c r="AA280" s="37"/>
      <c r="AB280" s="37"/>
      <c r="AC280" s="37"/>
      <c r="AD280" s="37"/>
      <c r="AE280" s="37"/>
      <c r="AR280" s="228" t="s">
        <v>225</v>
      </c>
      <c r="AT280" s="228" t="s">
        <v>142</v>
      </c>
      <c r="AU280" s="228" t="s">
        <v>87</v>
      </c>
      <c r="AY280" s="16" t="s">
        <v>139</v>
      </c>
      <c r="BE280" s="229">
        <f>IF(N280="základní",J280,0)</f>
        <v>0</v>
      </c>
      <c r="BF280" s="229">
        <f>IF(N280="snížená",J280,0)</f>
        <v>0</v>
      </c>
      <c r="BG280" s="229">
        <f>IF(N280="zákl. přenesená",J280,0)</f>
        <v>0</v>
      </c>
      <c r="BH280" s="229">
        <f>IF(N280="sníž. přenesená",J280,0)</f>
        <v>0</v>
      </c>
      <c r="BI280" s="229">
        <f>IF(N280="nulová",J280,0)</f>
        <v>0</v>
      </c>
      <c r="BJ280" s="16" t="s">
        <v>85</v>
      </c>
      <c r="BK280" s="229">
        <f>ROUND(I280*H280,2)</f>
        <v>0</v>
      </c>
      <c r="BL280" s="16" t="s">
        <v>225</v>
      </c>
      <c r="BM280" s="228" t="s">
        <v>426</v>
      </c>
    </row>
    <row r="281" s="2" customFormat="1">
      <c r="A281" s="37"/>
      <c r="B281" s="38"/>
      <c r="C281" s="39"/>
      <c r="D281" s="230" t="s">
        <v>149</v>
      </c>
      <c r="E281" s="39"/>
      <c r="F281" s="231" t="s">
        <v>427</v>
      </c>
      <c r="G281" s="39"/>
      <c r="H281" s="39"/>
      <c r="I281" s="232"/>
      <c r="J281" s="39"/>
      <c r="K281" s="39"/>
      <c r="L281" s="43"/>
      <c r="M281" s="233"/>
      <c r="N281" s="234"/>
      <c r="O281" s="90"/>
      <c r="P281" s="90"/>
      <c r="Q281" s="90"/>
      <c r="R281" s="90"/>
      <c r="S281" s="90"/>
      <c r="T281" s="91"/>
      <c r="U281" s="37"/>
      <c r="V281" s="37"/>
      <c r="W281" s="37"/>
      <c r="X281" s="37"/>
      <c r="Y281" s="37"/>
      <c r="Z281" s="37"/>
      <c r="AA281" s="37"/>
      <c r="AB281" s="37"/>
      <c r="AC281" s="37"/>
      <c r="AD281" s="37"/>
      <c r="AE281" s="37"/>
      <c r="AT281" s="16" t="s">
        <v>149</v>
      </c>
      <c r="AU281" s="16" t="s">
        <v>87</v>
      </c>
    </row>
    <row r="282" s="2" customFormat="1" ht="14.4" customHeight="1">
      <c r="A282" s="37"/>
      <c r="B282" s="38"/>
      <c r="C282" s="257" t="s">
        <v>428</v>
      </c>
      <c r="D282" s="257" t="s">
        <v>243</v>
      </c>
      <c r="E282" s="258" t="s">
        <v>429</v>
      </c>
      <c r="F282" s="259" t="s">
        <v>430</v>
      </c>
      <c r="G282" s="260" t="s">
        <v>177</v>
      </c>
      <c r="H282" s="261">
        <v>1.02</v>
      </c>
      <c r="I282" s="262"/>
      <c r="J282" s="263">
        <f>ROUND(I282*H282,2)</f>
        <v>0</v>
      </c>
      <c r="K282" s="259" t="s">
        <v>431</v>
      </c>
      <c r="L282" s="264"/>
      <c r="M282" s="265" t="s">
        <v>1</v>
      </c>
      <c r="N282" s="266" t="s">
        <v>42</v>
      </c>
      <c r="O282" s="90"/>
      <c r="P282" s="226">
        <f>O282*H282</f>
        <v>0</v>
      </c>
      <c r="Q282" s="226">
        <v>4.0000000000000003E-05</v>
      </c>
      <c r="R282" s="226">
        <f>Q282*H282</f>
        <v>4.0800000000000002E-05</v>
      </c>
      <c r="S282" s="226">
        <v>0</v>
      </c>
      <c r="T282" s="227">
        <f>S282*H282</f>
        <v>0</v>
      </c>
      <c r="U282" s="37"/>
      <c r="V282" s="37"/>
      <c r="W282" s="37"/>
      <c r="X282" s="37"/>
      <c r="Y282" s="37"/>
      <c r="Z282" s="37"/>
      <c r="AA282" s="37"/>
      <c r="AB282" s="37"/>
      <c r="AC282" s="37"/>
      <c r="AD282" s="37"/>
      <c r="AE282" s="37"/>
      <c r="AR282" s="228" t="s">
        <v>246</v>
      </c>
      <c r="AT282" s="228" t="s">
        <v>243</v>
      </c>
      <c r="AU282" s="228" t="s">
        <v>87</v>
      </c>
      <c r="AY282" s="16" t="s">
        <v>139</v>
      </c>
      <c r="BE282" s="229">
        <f>IF(N282="základní",J282,0)</f>
        <v>0</v>
      </c>
      <c r="BF282" s="229">
        <f>IF(N282="snížená",J282,0)</f>
        <v>0</v>
      </c>
      <c r="BG282" s="229">
        <f>IF(N282="zákl. přenesená",J282,0)</f>
        <v>0</v>
      </c>
      <c r="BH282" s="229">
        <f>IF(N282="sníž. přenesená",J282,0)</f>
        <v>0</v>
      </c>
      <c r="BI282" s="229">
        <f>IF(N282="nulová",J282,0)</f>
        <v>0</v>
      </c>
      <c r="BJ282" s="16" t="s">
        <v>85</v>
      </c>
      <c r="BK282" s="229">
        <f>ROUND(I282*H282,2)</f>
        <v>0</v>
      </c>
      <c r="BL282" s="16" t="s">
        <v>225</v>
      </c>
      <c r="BM282" s="228" t="s">
        <v>432</v>
      </c>
    </row>
    <row r="283" s="13" customFormat="1">
      <c r="A283" s="13"/>
      <c r="B283" s="236"/>
      <c r="C283" s="237"/>
      <c r="D283" s="230" t="s">
        <v>180</v>
      </c>
      <c r="E283" s="237"/>
      <c r="F283" s="239" t="s">
        <v>433</v>
      </c>
      <c r="G283" s="237"/>
      <c r="H283" s="240">
        <v>1.02</v>
      </c>
      <c r="I283" s="241"/>
      <c r="J283" s="237"/>
      <c r="K283" s="237"/>
      <c r="L283" s="242"/>
      <c r="M283" s="243"/>
      <c r="N283" s="244"/>
      <c r="O283" s="244"/>
      <c r="P283" s="244"/>
      <c r="Q283" s="244"/>
      <c r="R283" s="244"/>
      <c r="S283" s="244"/>
      <c r="T283" s="245"/>
      <c r="U283" s="13"/>
      <c r="V283" s="13"/>
      <c r="W283" s="13"/>
      <c r="X283" s="13"/>
      <c r="Y283" s="13"/>
      <c r="Z283" s="13"/>
      <c r="AA283" s="13"/>
      <c r="AB283" s="13"/>
      <c r="AC283" s="13"/>
      <c r="AD283" s="13"/>
      <c r="AE283" s="13"/>
      <c r="AT283" s="246" t="s">
        <v>180</v>
      </c>
      <c r="AU283" s="246" t="s">
        <v>87</v>
      </c>
      <c r="AV283" s="13" t="s">
        <v>87</v>
      </c>
      <c r="AW283" s="13" t="s">
        <v>4</v>
      </c>
      <c r="AX283" s="13" t="s">
        <v>85</v>
      </c>
      <c r="AY283" s="246" t="s">
        <v>139</v>
      </c>
    </row>
    <row r="284" s="2" customFormat="1" ht="14.4" customHeight="1">
      <c r="A284" s="37"/>
      <c r="B284" s="38"/>
      <c r="C284" s="217" t="s">
        <v>434</v>
      </c>
      <c r="D284" s="217" t="s">
        <v>142</v>
      </c>
      <c r="E284" s="218" t="s">
        <v>435</v>
      </c>
      <c r="F284" s="219" t="s">
        <v>436</v>
      </c>
      <c r="G284" s="220" t="s">
        <v>145</v>
      </c>
      <c r="H284" s="221">
        <v>27.09</v>
      </c>
      <c r="I284" s="222"/>
      <c r="J284" s="223">
        <f>ROUND(I284*H284,2)</f>
        <v>0</v>
      </c>
      <c r="K284" s="219" t="s">
        <v>146</v>
      </c>
      <c r="L284" s="43"/>
      <c r="M284" s="224" t="s">
        <v>1</v>
      </c>
      <c r="N284" s="225" t="s">
        <v>42</v>
      </c>
      <c r="O284" s="90"/>
      <c r="P284" s="226">
        <f>O284*H284</f>
        <v>0</v>
      </c>
      <c r="Q284" s="226">
        <v>0</v>
      </c>
      <c r="R284" s="226">
        <f>Q284*H284</f>
        <v>0</v>
      </c>
      <c r="S284" s="226">
        <v>0</v>
      </c>
      <c r="T284" s="227">
        <f>S284*H284</f>
        <v>0</v>
      </c>
      <c r="U284" s="37"/>
      <c r="V284" s="37"/>
      <c r="W284" s="37"/>
      <c r="X284" s="37"/>
      <c r="Y284" s="37"/>
      <c r="Z284" s="37"/>
      <c r="AA284" s="37"/>
      <c r="AB284" s="37"/>
      <c r="AC284" s="37"/>
      <c r="AD284" s="37"/>
      <c r="AE284" s="37"/>
      <c r="AR284" s="228" t="s">
        <v>225</v>
      </c>
      <c r="AT284" s="228" t="s">
        <v>142</v>
      </c>
      <c r="AU284" s="228" t="s">
        <v>87</v>
      </c>
      <c r="AY284" s="16" t="s">
        <v>139</v>
      </c>
      <c r="BE284" s="229">
        <f>IF(N284="základní",J284,0)</f>
        <v>0</v>
      </c>
      <c r="BF284" s="229">
        <f>IF(N284="snížená",J284,0)</f>
        <v>0</v>
      </c>
      <c r="BG284" s="229">
        <f>IF(N284="zákl. přenesená",J284,0)</f>
        <v>0</v>
      </c>
      <c r="BH284" s="229">
        <f>IF(N284="sníž. přenesená",J284,0)</f>
        <v>0</v>
      </c>
      <c r="BI284" s="229">
        <f>IF(N284="nulová",J284,0)</f>
        <v>0</v>
      </c>
      <c r="BJ284" s="16" t="s">
        <v>85</v>
      </c>
      <c r="BK284" s="229">
        <f>ROUND(I284*H284,2)</f>
        <v>0</v>
      </c>
      <c r="BL284" s="16" t="s">
        <v>225</v>
      </c>
      <c r="BM284" s="228" t="s">
        <v>437</v>
      </c>
    </row>
    <row r="285" s="2" customFormat="1">
      <c r="A285" s="37"/>
      <c r="B285" s="38"/>
      <c r="C285" s="39"/>
      <c r="D285" s="230" t="s">
        <v>149</v>
      </c>
      <c r="E285" s="39"/>
      <c r="F285" s="231" t="s">
        <v>438</v>
      </c>
      <c r="G285" s="39"/>
      <c r="H285" s="39"/>
      <c r="I285" s="232"/>
      <c r="J285" s="39"/>
      <c r="K285" s="39"/>
      <c r="L285" s="43"/>
      <c r="M285" s="233"/>
      <c r="N285" s="234"/>
      <c r="O285" s="90"/>
      <c r="P285" s="90"/>
      <c r="Q285" s="90"/>
      <c r="R285" s="90"/>
      <c r="S285" s="90"/>
      <c r="T285" s="91"/>
      <c r="U285" s="37"/>
      <c r="V285" s="37"/>
      <c r="W285" s="37"/>
      <c r="X285" s="37"/>
      <c r="Y285" s="37"/>
      <c r="Z285" s="37"/>
      <c r="AA285" s="37"/>
      <c r="AB285" s="37"/>
      <c r="AC285" s="37"/>
      <c r="AD285" s="37"/>
      <c r="AE285" s="37"/>
      <c r="AT285" s="16" t="s">
        <v>149</v>
      </c>
      <c r="AU285" s="16" t="s">
        <v>87</v>
      </c>
    </row>
    <row r="286" s="2" customFormat="1">
      <c r="A286" s="37"/>
      <c r="B286" s="38"/>
      <c r="C286" s="39"/>
      <c r="D286" s="230" t="s">
        <v>167</v>
      </c>
      <c r="E286" s="39"/>
      <c r="F286" s="235" t="s">
        <v>439</v>
      </c>
      <c r="G286" s="39"/>
      <c r="H286" s="39"/>
      <c r="I286" s="232"/>
      <c r="J286" s="39"/>
      <c r="K286" s="39"/>
      <c r="L286" s="43"/>
      <c r="M286" s="233"/>
      <c r="N286" s="234"/>
      <c r="O286" s="90"/>
      <c r="P286" s="90"/>
      <c r="Q286" s="90"/>
      <c r="R286" s="90"/>
      <c r="S286" s="90"/>
      <c r="T286" s="91"/>
      <c r="U286" s="37"/>
      <c r="V286" s="37"/>
      <c r="W286" s="37"/>
      <c r="X286" s="37"/>
      <c r="Y286" s="37"/>
      <c r="Z286" s="37"/>
      <c r="AA286" s="37"/>
      <c r="AB286" s="37"/>
      <c r="AC286" s="37"/>
      <c r="AD286" s="37"/>
      <c r="AE286" s="37"/>
      <c r="AT286" s="16" t="s">
        <v>167</v>
      </c>
      <c r="AU286" s="16" t="s">
        <v>87</v>
      </c>
    </row>
    <row r="287" s="2" customFormat="1" ht="14.4" customHeight="1">
      <c r="A287" s="37"/>
      <c r="B287" s="38"/>
      <c r="C287" s="217" t="s">
        <v>440</v>
      </c>
      <c r="D287" s="217" t="s">
        <v>142</v>
      </c>
      <c r="E287" s="218" t="s">
        <v>441</v>
      </c>
      <c r="F287" s="219" t="s">
        <v>442</v>
      </c>
      <c r="G287" s="220" t="s">
        <v>145</v>
      </c>
      <c r="H287" s="221">
        <v>27.09</v>
      </c>
      <c r="I287" s="222"/>
      <c r="J287" s="223">
        <f>ROUND(I287*H287,2)</f>
        <v>0</v>
      </c>
      <c r="K287" s="219" t="s">
        <v>146</v>
      </c>
      <c r="L287" s="43"/>
      <c r="M287" s="224" t="s">
        <v>1</v>
      </c>
      <c r="N287" s="225" t="s">
        <v>42</v>
      </c>
      <c r="O287" s="90"/>
      <c r="P287" s="226">
        <f>O287*H287</f>
        <v>0</v>
      </c>
      <c r="Q287" s="226">
        <v>3.0000000000000001E-05</v>
      </c>
      <c r="R287" s="226">
        <f>Q287*H287</f>
        <v>0.00081269999999999997</v>
      </c>
      <c r="S287" s="226">
        <v>0</v>
      </c>
      <c r="T287" s="227">
        <f>S287*H287</f>
        <v>0</v>
      </c>
      <c r="U287" s="37"/>
      <c r="V287" s="37"/>
      <c r="W287" s="37"/>
      <c r="X287" s="37"/>
      <c r="Y287" s="37"/>
      <c r="Z287" s="37"/>
      <c r="AA287" s="37"/>
      <c r="AB287" s="37"/>
      <c r="AC287" s="37"/>
      <c r="AD287" s="37"/>
      <c r="AE287" s="37"/>
      <c r="AR287" s="228" t="s">
        <v>225</v>
      </c>
      <c r="AT287" s="228" t="s">
        <v>142</v>
      </c>
      <c r="AU287" s="228" t="s">
        <v>87</v>
      </c>
      <c r="AY287" s="16" t="s">
        <v>139</v>
      </c>
      <c r="BE287" s="229">
        <f>IF(N287="základní",J287,0)</f>
        <v>0</v>
      </c>
      <c r="BF287" s="229">
        <f>IF(N287="snížená",J287,0)</f>
        <v>0</v>
      </c>
      <c r="BG287" s="229">
        <f>IF(N287="zákl. přenesená",J287,0)</f>
        <v>0</v>
      </c>
      <c r="BH287" s="229">
        <f>IF(N287="sníž. přenesená",J287,0)</f>
        <v>0</v>
      </c>
      <c r="BI287" s="229">
        <f>IF(N287="nulová",J287,0)</f>
        <v>0</v>
      </c>
      <c r="BJ287" s="16" t="s">
        <v>85</v>
      </c>
      <c r="BK287" s="229">
        <f>ROUND(I287*H287,2)</f>
        <v>0</v>
      </c>
      <c r="BL287" s="16" t="s">
        <v>225</v>
      </c>
      <c r="BM287" s="228" t="s">
        <v>443</v>
      </c>
    </row>
    <row r="288" s="2" customFormat="1">
      <c r="A288" s="37"/>
      <c r="B288" s="38"/>
      <c r="C288" s="39"/>
      <c r="D288" s="230" t="s">
        <v>149</v>
      </c>
      <c r="E288" s="39"/>
      <c r="F288" s="231" t="s">
        <v>444</v>
      </c>
      <c r="G288" s="39"/>
      <c r="H288" s="39"/>
      <c r="I288" s="232"/>
      <c r="J288" s="39"/>
      <c r="K288" s="39"/>
      <c r="L288" s="43"/>
      <c r="M288" s="233"/>
      <c r="N288" s="234"/>
      <c r="O288" s="90"/>
      <c r="P288" s="90"/>
      <c r="Q288" s="90"/>
      <c r="R288" s="90"/>
      <c r="S288" s="90"/>
      <c r="T288" s="91"/>
      <c r="U288" s="37"/>
      <c r="V288" s="37"/>
      <c r="W288" s="37"/>
      <c r="X288" s="37"/>
      <c r="Y288" s="37"/>
      <c r="Z288" s="37"/>
      <c r="AA288" s="37"/>
      <c r="AB288" s="37"/>
      <c r="AC288" s="37"/>
      <c r="AD288" s="37"/>
      <c r="AE288" s="37"/>
      <c r="AT288" s="16" t="s">
        <v>149</v>
      </c>
      <c r="AU288" s="16" t="s">
        <v>87</v>
      </c>
    </row>
    <row r="289" s="2" customFormat="1">
      <c r="A289" s="37"/>
      <c r="B289" s="38"/>
      <c r="C289" s="39"/>
      <c r="D289" s="230" t="s">
        <v>167</v>
      </c>
      <c r="E289" s="39"/>
      <c r="F289" s="235" t="s">
        <v>439</v>
      </c>
      <c r="G289" s="39"/>
      <c r="H289" s="39"/>
      <c r="I289" s="232"/>
      <c r="J289" s="39"/>
      <c r="K289" s="39"/>
      <c r="L289" s="43"/>
      <c r="M289" s="233"/>
      <c r="N289" s="234"/>
      <c r="O289" s="90"/>
      <c r="P289" s="90"/>
      <c r="Q289" s="90"/>
      <c r="R289" s="90"/>
      <c r="S289" s="90"/>
      <c r="T289" s="91"/>
      <c r="U289" s="37"/>
      <c r="V289" s="37"/>
      <c r="W289" s="37"/>
      <c r="X289" s="37"/>
      <c r="Y289" s="37"/>
      <c r="Z289" s="37"/>
      <c r="AA289" s="37"/>
      <c r="AB289" s="37"/>
      <c r="AC289" s="37"/>
      <c r="AD289" s="37"/>
      <c r="AE289" s="37"/>
      <c r="AT289" s="16" t="s">
        <v>167</v>
      </c>
      <c r="AU289" s="16" t="s">
        <v>87</v>
      </c>
    </row>
    <row r="290" s="2" customFormat="1" ht="14.4" customHeight="1">
      <c r="A290" s="37"/>
      <c r="B290" s="38"/>
      <c r="C290" s="217" t="s">
        <v>445</v>
      </c>
      <c r="D290" s="217" t="s">
        <v>142</v>
      </c>
      <c r="E290" s="218" t="s">
        <v>446</v>
      </c>
      <c r="F290" s="219" t="s">
        <v>447</v>
      </c>
      <c r="G290" s="220" t="s">
        <v>263</v>
      </c>
      <c r="H290" s="267"/>
      <c r="I290" s="222"/>
      <c r="J290" s="223">
        <f>ROUND(I290*H290,2)</f>
        <v>0</v>
      </c>
      <c r="K290" s="219" t="s">
        <v>146</v>
      </c>
      <c r="L290" s="43"/>
      <c r="M290" s="224" t="s">
        <v>1</v>
      </c>
      <c r="N290" s="225" t="s">
        <v>42</v>
      </c>
      <c r="O290" s="90"/>
      <c r="P290" s="226">
        <f>O290*H290</f>
        <v>0</v>
      </c>
      <c r="Q290" s="226">
        <v>0</v>
      </c>
      <c r="R290" s="226">
        <f>Q290*H290</f>
        <v>0</v>
      </c>
      <c r="S290" s="226">
        <v>0</v>
      </c>
      <c r="T290" s="227">
        <f>S290*H290</f>
        <v>0</v>
      </c>
      <c r="U290" s="37"/>
      <c r="V290" s="37"/>
      <c r="W290" s="37"/>
      <c r="X290" s="37"/>
      <c r="Y290" s="37"/>
      <c r="Z290" s="37"/>
      <c r="AA290" s="37"/>
      <c r="AB290" s="37"/>
      <c r="AC290" s="37"/>
      <c r="AD290" s="37"/>
      <c r="AE290" s="37"/>
      <c r="AR290" s="228" t="s">
        <v>225</v>
      </c>
      <c r="AT290" s="228" t="s">
        <v>142</v>
      </c>
      <c r="AU290" s="228" t="s">
        <v>87</v>
      </c>
      <c r="AY290" s="16" t="s">
        <v>139</v>
      </c>
      <c r="BE290" s="229">
        <f>IF(N290="základní",J290,0)</f>
        <v>0</v>
      </c>
      <c r="BF290" s="229">
        <f>IF(N290="snížená",J290,0)</f>
        <v>0</v>
      </c>
      <c r="BG290" s="229">
        <f>IF(N290="zákl. přenesená",J290,0)</f>
        <v>0</v>
      </c>
      <c r="BH290" s="229">
        <f>IF(N290="sníž. přenesená",J290,0)</f>
        <v>0</v>
      </c>
      <c r="BI290" s="229">
        <f>IF(N290="nulová",J290,0)</f>
        <v>0</v>
      </c>
      <c r="BJ290" s="16" t="s">
        <v>85</v>
      </c>
      <c r="BK290" s="229">
        <f>ROUND(I290*H290,2)</f>
        <v>0</v>
      </c>
      <c r="BL290" s="16" t="s">
        <v>225</v>
      </c>
      <c r="BM290" s="228" t="s">
        <v>448</v>
      </c>
    </row>
    <row r="291" s="2" customFormat="1">
      <c r="A291" s="37"/>
      <c r="B291" s="38"/>
      <c r="C291" s="39"/>
      <c r="D291" s="230" t="s">
        <v>149</v>
      </c>
      <c r="E291" s="39"/>
      <c r="F291" s="231" t="s">
        <v>449</v>
      </c>
      <c r="G291" s="39"/>
      <c r="H291" s="39"/>
      <c r="I291" s="232"/>
      <c r="J291" s="39"/>
      <c r="K291" s="39"/>
      <c r="L291" s="43"/>
      <c r="M291" s="233"/>
      <c r="N291" s="234"/>
      <c r="O291" s="90"/>
      <c r="P291" s="90"/>
      <c r="Q291" s="90"/>
      <c r="R291" s="90"/>
      <c r="S291" s="90"/>
      <c r="T291" s="91"/>
      <c r="U291" s="37"/>
      <c r="V291" s="37"/>
      <c r="W291" s="37"/>
      <c r="X291" s="37"/>
      <c r="Y291" s="37"/>
      <c r="Z291" s="37"/>
      <c r="AA291" s="37"/>
      <c r="AB291" s="37"/>
      <c r="AC291" s="37"/>
      <c r="AD291" s="37"/>
      <c r="AE291" s="37"/>
      <c r="AT291" s="16" t="s">
        <v>149</v>
      </c>
      <c r="AU291" s="16" t="s">
        <v>87</v>
      </c>
    </row>
    <row r="292" s="2" customFormat="1">
      <c r="A292" s="37"/>
      <c r="B292" s="38"/>
      <c r="C292" s="39"/>
      <c r="D292" s="230" t="s">
        <v>167</v>
      </c>
      <c r="E292" s="39"/>
      <c r="F292" s="235" t="s">
        <v>370</v>
      </c>
      <c r="G292" s="39"/>
      <c r="H292" s="39"/>
      <c r="I292" s="232"/>
      <c r="J292" s="39"/>
      <c r="K292" s="39"/>
      <c r="L292" s="43"/>
      <c r="M292" s="233"/>
      <c r="N292" s="234"/>
      <c r="O292" s="90"/>
      <c r="P292" s="90"/>
      <c r="Q292" s="90"/>
      <c r="R292" s="90"/>
      <c r="S292" s="90"/>
      <c r="T292" s="91"/>
      <c r="U292" s="37"/>
      <c r="V292" s="37"/>
      <c r="W292" s="37"/>
      <c r="X292" s="37"/>
      <c r="Y292" s="37"/>
      <c r="Z292" s="37"/>
      <c r="AA292" s="37"/>
      <c r="AB292" s="37"/>
      <c r="AC292" s="37"/>
      <c r="AD292" s="37"/>
      <c r="AE292" s="37"/>
      <c r="AT292" s="16" t="s">
        <v>167</v>
      </c>
      <c r="AU292" s="16" t="s">
        <v>87</v>
      </c>
    </row>
    <row r="293" s="12" customFormat="1" ht="22.8" customHeight="1">
      <c r="A293" s="12"/>
      <c r="B293" s="201"/>
      <c r="C293" s="202"/>
      <c r="D293" s="203" t="s">
        <v>76</v>
      </c>
      <c r="E293" s="215" t="s">
        <v>450</v>
      </c>
      <c r="F293" s="215" t="s">
        <v>451</v>
      </c>
      <c r="G293" s="202"/>
      <c r="H293" s="202"/>
      <c r="I293" s="205"/>
      <c r="J293" s="216">
        <f>BK293</f>
        <v>0</v>
      </c>
      <c r="K293" s="202"/>
      <c r="L293" s="207"/>
      <c r="M293" s="208"/>
      <c r="N293" s="209"/>
      <c r="O293" s="209"/>
      <c r="P293" s="210">
        <f>SUM(P294:P318)</f>
        <v>0</v>
      </c>
      <c r="Q293" s="209"/>
      <c r="R293" s="210">
        <f>SUM(R294:R318)</f>
        <v>0.061363000000000001</v>
      </c>
      <c r="S293" s="209"/>
      <c r="T293" s="211">
        <f>SUM(T294:T318)</f>
        <v>0.37490000000000001</v>
      </c>
      <c r="U293" s="12"/>
      <c r="V293" s="12"/>
      <c r="W293" s="12"/>
      <c r="X293" s="12"/>
      <c r="Y293" s="12"/>
      <c r="Z293" s="12"/>
      <c r="AA293" s="12"/>
      <c r="AB293" s="12"/>
      <c r="AC293" s="12"/>
      <c r="AD293" s="12"/>
      <c r="AE293" s="12"/>
      <c r="AR293" s="212" t="s">
        <v>87</v>
      </c>
      <c r="AT293" s="213" t="s">
        <v>76</v>
      </c>
      <c r="AU293" s="213" t="s">
        <v>85</v>
      </c>
      <c r="AY293" s="212" t="s">
        <v>139</v>
      </c>
      <c r="BK293" s="214">
        <f>SUM(BK294:BK318)</f>
        <v>0</v>
      </c>
    </row>
    <row r="294" s="2" customFormat="1" ht="14.4" customHeight="1">
      <c r="A294" s="37"/>
      <c r="B294" s="38"/>
      <c r="C294" s="217" t="s">
        <v>452</v>
      </c>
      <c r="D294" s="217" t="s">
        <v>142</v>
      </c>
      <c r="E294" s="218" t="s">
        <v>453</v>
      </c>
      <c r="F294" s="219" t="s">
        <v>454</v>
      </c>
      <c r="G294" s="220" t="s">
        <v>145</v>
      </c>
      <c r="H294" s="221">
        <v>2.5499999999999998</v>
      </c>
      <c r="I294" s="222"/>
      <c r="J294" s="223">
        <f>ROUND(I294*H294,2)</f>
        <v>0</v>
      </c>
      <c r="K294" s="219" t="s">
        <v>146</v>
      </c>
      <c r="L294" s="43"/>
      <c r="M294" s="224" t="s">
        <v>1</v>
      </c>
      <c r="N294" s="225" t="s">
        <v>42</v>
      </c>
      <c r="O294" s="90"/>
      <c r="P294" s="226">
        <f>O294*H294</f>
        <v>0</v>
      </c>
      <c r="Q294" s="226">
        <v>0</v>
      </c>
      <c r="R294" s="226">
        <f>Q294*H294</f>
        <v>0</v>
      </c>
      <c r="S294" s="226">
        <v>0</v>
      </c>
      <c r="T294" s="227">
        <f>S294*H294</f>
        <v>0</v>
      </c>
      <c r="U294" s="37"/>
      <c r="V294" s="37"/>
      <c r="W294" s="37"/>
      <c r="X294" s="37"/>
      <c r="Y294" s="37"/>
      <c r="Z294" s="37"/>
      <c r="AA294" s="37"/>
      <c r="AB294" s="37"/>
      <c r="AC294" s="37"/>
      <c r="AD294" s="37"/>
      <c r="AE294" s="37"/>
      <c r="AR294" s="228" t="s">
        <v>225</v>
      </c>
      <c r="AT294" s="228" t="s">
        <v>142</v>
      </c>
      <c r="AU294" s="228" t="s">
        <v>87</v>
      </c>
      <c r="AY294" s="16" t="s">
        <v>139</v>
      </c>
      <c r="BE294" s="229">
        <f>IF(N294="základní",J294,0)</f>
        <v>0</v>
      </c>
      <c r="BF294" s="229">
        <f>IF(N294="snížená",J294,0)</f>
        <v>0</v>
      </c>
      <c r="BG294" s="229">
        <f>IF(N294="zákl. přenesená",J294,0)</f>
        <v>0</v>
      </c>
      <c r="BH294" s="229">
        <f>IF(N294="sníž. přenesená",J294,0)</f>
        <v>0</v>
      </c>
      <c r="BI294" s="229">
        <f>IF(N294="nulová",J294,0)</f>
        <v>0</v>
      </c>
      <c r="BJ294" s="16" t="s">
        <v>85</v>
      </c>
      <c r="BK294" s="229">
        <f>ROUND(I294*H294,2)</f>
        <v>0</v>
      </c>
      <c r="BL294" s="16" t="s">
        <v>225</v>
      </c>
      <c r="BM294" s="228" t="s">
        <v>455</v>
      </c>
    </row>
    <row r="295" s="2" customFormat="1">
      <c r="A295" s="37"/>
      <c r="B295" s="38"/>
      <c r="C295" s="39"/>
      <c r="D295" s="230" t="s">
        <v>149</v>
      </c>
      <c r="E295" s="39"/>
      <c r="F295" s="231" t="s">
        <v>456</v>
      </c>
      <c r="G295" s="39"/>
      <c r="H295" s="39"/>
      <c r="I295" s="232"/>
      <c r="J295" s="39"/>
      <c r="K295" s="39"/>
      <c r="L295" s="43"/>
      <c r="M295" s="233"/>
      <c r="N295" s="234"/>
      <c r="O295" s="90"/>
      <c r="P295" s="90"/>
      <c r="Q295" s="90"/>
      <c r="R295" s="90"/>
      <c r="S295" s="90"/>
      <c r="T295" s="91"/>
      <c r="U295" s="37"/>
      <c r="V295" s="37"/>
      <c r="W295" s="37"/>
      <c r="X295" s="37"/>
      <c r="Y295" s="37"/>
      <c r="Z295" s="37"/>
      <c r="AA295" s="37"/>
      <c r="AB295" s="37"/>
      <c r="AC295" s="37"/>
      <c r="AD295" s="37"/>
      <c r="AE295" s="37"/>
      <c r="AT295" s="16" t="s">
        <v>149</v>
      </c>
      <c r="AU295" s="16" t="s">
        <v>87</v>
      </c>
    </row>
    <row r="296" s="2" customFormat="1">
      <c r="A296" s="37"/>
      <c r="B296" s="38"/>
      <c r="C296" s="39"/>
      <c r="D296" s="230" t="s">
        <v>167</v>
      </c>
      <c r="E296" s="39"/>
      <c r="F296" s="235" t="s">
        <v>457</v>
      </c>
      <c r="G296" s="39"/>
      <c r="H296" s="39"/>
      <c r="I296" s="232"/>
      <c r="J296" s="39"/>
      <c r="K296" s="39"/>
      <c r="L296" s="43"/>
      <c r="M296" s="233"/>
      <c r="N296" s="234"/>
      <c r="O296" s="90"/>
      <c r="P296" s="90"/>
      <c r="Q296" s="90"/>
      <c r="R296" s="90"/>
      <c r="S296" s="90"/>
      <c r="T296" s="91"/>
      <c r="U296" s="37"/>
      <c r="V296" s="37"/>
      <c r="W296" s="37"/>
      <c r="X296" s="37"/>
      <c r="Y296" s="37"/>
      <c r="Z296" s="37"/>
      <c r="AA296" s="37"/>
      <c r="AB296" s="37"/>
      <c r="AC296" s="37"/>
      <c r="AD296" s="37"/>
      <c r="AE296" s="37"/>
      <c r="AT296" s="16" t="s">
        <v>167</v>
      </c>
      <c r="AU296" s="16" t="s">
        <v>87</v>
      </c>
    </row>
    <row r="297" s="13" customFormat="1">
      <c r="A297" s="13"/>
      <c r="B297" s="236"/>
      <c r="C297" s="237"/>
      <c r="D297" s="230" t="s">
        <v>180</v>
      </c>
      <c r="E297" s="238" t="s">
        <v>1</v>
      </c>
      <c r="F297" s="239" t="s">
        <v>458</v>
      </c>
      <c r="G297" s="237"/>
      <c r="H297" s="240">
        <v>2.5499999999999998</v>
      </c>
      <c r="I297" s="241"/>
      <c r="J297" s="237"/>
      <c r="K297" s="237"/>
      <c r="L297" s="242"/>
      <c r="M297" s="243"/>
      <c r="N297" s="244"/>
      <c r="O297" s="244"/>
      <c r="P297" s="244"/>
      <c r="Q297" s="244"/>
      <c r="R297" s="244"/>
      <c r="S297" s="244"/>
      <c r="T297" s="245"/>
      <c r="U297" s="13"/>
      <c r="V297" s="13"/>
      <c r="W297" s="13"/>
      <c r="X297" s="13"/>
      <c r="Y297" s="13"/>
      <c r="Z297" s="13"/>
      <c r="AA297" s="13"/>
      <c r="AB297" s="13"/>
      <c r="AC297" s="13"/>
      <c r="AD297" s="13"/>
      <c r="AE297" s="13"/>
      <c r="AT297" s="246" t="s">
        <v>180</v>
      </c>
      <c r="AU297" s="246" t="s">
        <v>87</v>
      </c>
      <c r="AV297" s="13" t="s">
        <v>87</v>
      </c>
      <c r="AW297" s="13" t="s">
        <v>33</v>
      </c>
      <c r="AX297" s="13" t="s">
        <v>85</v>
      </c>
      <c r="AY297" s="246" t="s">
        <v>139</v>
      </c>
    </row>
    <row r="298" s="2" customFormat="1" ht="14.4" customHeight="1">
      <c r="A298" s="37"/>
      <c r="B298" s="38"/>
      <c r="C298" s="217" t="s">
        <v>459</v>
      </c>
      <c r="D298" s="217" t="s">
        <v>142</v>
      </c>
      <c r="E298" s="218" t="s">
        <v>460</v>
      </c>
      <c r="F298" s="219" t="s">
        <v>461</v>
      </c>
      <c r="G298" s="220" t="s">
        <v>145</v>
      </c>
      <c r="H298" s="221">
        <v>2.5499999999999998</v>
      </c>
      <c r="I298" s="222"/>
      <c r="J298" s="223">
        <f>ROUND(I298*H298,2)</f>
        <v>0</v>
      </c>
      <c r="K298" s="219" t="s">
        <v>146</v>
      </c>
      <c r="L298" s="43"/>
      <c r="M298" s="224" t="s">
        <v>1</v>
      </c>
      <c r="N298" s="225" t="s">
        <v>42</v>
      </c>
      <c r="O298" s="90"/>
      <c r="P298" s="226">
        <f>O298*H298</f>
        <v>0</v>
      </c>
      <c r="Q298" s="226">
        <v>0.00029999999999999997</v>
      </c>
      <c r="R298" s="226">
        <f>Q298*H298</f>
        <v>0.00076499999999999984</v>
      </c>
      <c r="S298" s="226">
        <v>0</v>
      </c>
      <c r="T298" s="227">
        <f>S298*H298</f>
        <v>0</v>
      </c>
      <c r="U298" s="37"/>
      <c r="V298" s="37"/>
      <c r="W298" s="37"/>
      <c r="X298" s="37"/>
      <c r="Y298" s="37"/>
      <c r="Z298" s="37"/>
      <c r="AA298" s="37"/>
      <c r="AB298" s="37"/>
      <c r="AC298" s="37"/>
      <c r="AD298" s="37"/>
      <c r="AE298" s="37"/>
      <c r="AR298" s="228" t="s">
        <v>225</v>
      </c>
      <c r="AT298" s="228" t="s">
        <v>142</v>
      </c>
      <c r="AU298" s="228" t="s">
        <v>87</v>
      </c>
      <c r="AY298" s="16" t="s">
        <v>139</v>
      </c>
      <c r="BE298" s="229">
        <f>IF(N298="základní",J298,0)</f>
        <v>0</v>
      </c>
      <c r="BF298" s="229">
        <f>IF(N298="snížená",J298,0)</f>
        <v>0</v>
      </c>
      <c r="BG298" s="229">
        <f>IF(N298="zákl. přenesená",J298,0)</f>
        <v>0</v>
      </c>
      <c r="BH298" s="229">
        <f>IF(N298="sníž. přenesená",J298,0)</f>
        <v>0</v>
      </c>
      <c r="BI298" s="229">
        <f>IF(N298="nulová",J298,0)</f>
        <v>0</v>
      </c>
      <c r="BJ298" s="16" t="s">
        <v>85</v>
      </c>
      <c r="BK298" s="229">
        <f>ROUND(I298*H298,2)</f>
        <v>0</v>
      </c>
      <c r="BL298" s="16" t="s">
        <v>225</v>
      </c>
      <c r="BM298" s="228" t="s">
        <v>462</v>
      </c>
    </row>
    <row r="299" s="2" customFormat="1">
      <c r="A299" s="37"/>
      <c r="B299" s="38"/>
      <c r="C299" s="39"/>
      <c r="D299" s="230" t="s">
        <v>149</v>
      </c>
      <c r="E299" s="39"/>
      <c r="F299" s="231" t="s">
        <v>463</v>
      </c>
      <c r="G299" s="39"/>
      <c r="H299" s="39"/>
      <c r="I299" s="232"/>
      <c r="J299" s="39"/>
      <c r="K299" s="39"/>
      <c r="L299" s="43"/>
      <c r="M299" s="233"/>
      <c r="N299" s="234"/>
      <c r="O299" s="90"/>
      <c r="P299" s="90"/>
      <c r="Q299" s="90"/>
      <c r="R299" s="90"/>
      <c r="S299" s="90"/>
      <c r="T299" s="91"/>
      <c r="U299" s="37"/>
      <c r="V299" s="37"/>
      <c r="W299" s="37"/>
      <c r="X299" s="37"/>
      <c r="Y299" s="37"/>
      <c r="Z299" s="37"/>
      <c r="AA299" s="37"/>
      <c r="AB299" s="37"/>
      <c r="AC299" s="37"/>
      <c r="AD299" s="37"/>
      <c r="AE299" s="37"/>
      <c r="AT299" s="16" t="s">
        <v>149</v>
      </c>
      <c r="AU299" s="16" t="s">
        <v>87</v>
      </c>
    </row>
    <row r="300" s="2" customFormat="1">
      <c r="A300" s="37"/>
      <c r="B300" s="38"/>
      <c r="C300" s="39"/>
      <c r="D300" s="230" t="s">
        <v>167</v>
      </c>
      <c r="E300" s="39"/>
      <c r="F300" s="235" t="s">
        <v>457</v>
      </c>
      <c r="G300" s="39"/>
      <c r="H300" s="39"/>
      <c r="I300" s="232"/>
      <c r="J300" s="39"/>
      <c r="K300" s="39"/>
      <c r="L300" s="43"/>
      <c r="M300" s="233"/>
      <c r="N300" s="234"/>
      <c r="O300" s="90"/>
      <c r="P300" s="90"/>
      <c r="Q300" s="90"/>
      <c r="R300" s="90"/>
      <c r="S300" s="90"/>
      <c r="T300" s="91"/>
      <c r="U300" s="37"/>
      <c r="V300" s="37"/>
      <c r="W300" s="37"/>
      <c r="X300" s="37"/>
      <c r="Y300" s="37"/>
      <c r="Z300" s="37"/>
      <c r="AA300" s="37"/>
      <c r="AB300" s="37"/>
      <c r="AC300" s="37"/>
      <c r="AD300" s="37"/>
      <c r="AE300" s="37"/>
      <c r="AT300" s="16" t="s">
        <v>167</v>
      </c>
      <c r="AU300" s="16" t="s">
        <v>87</v>
      </c>
    </row>
    <row r="301" s="2" customFormat="1" ht="14.4" customHeight="1">
      <c r="A301" s="37"/>
      <c r="B301" s="38"/>
      <c r="C301" s="217" t="s">
        <v>464</v>
      </c>
      <c r="D301" s="217" t="s">
        <v>142</v>
      </c>
      <c r="E301" s="218" t="s">
        <v>465</v>
      </c>
      <c r="F301" s="219" t="s">
        <v>466</v>
      </c>
      <c r="G301" s="220" t="s">
        <v>145</v>
      </c>
      <c r="H301" s="221">
        <v>2.5499999999999998</v>
      </c>
      <c r="I301" s="222"/>
      <c r="J301" s="223">
        <f>ROUND(I301*H301,2)</f>
        <v>0</v>
      </c>
      <c r="K301" s="219" t="s">
        <v>146</v>
      </c>
      <c r="L301" s="43"/>
      <c r="M301" s="224" t="s">
        <v>1</v>
      </c>
      <c r="N301" s="225" t="s">
        <v>42</v>
      </c>
      <c r="O301" s="90"/>
      <c r="P301" s="226">
        <f>O301*H301</f>
        <v>0</v>
      </c>
      <c r="Q301" s="226">
        <v>0.0044999999999999997</v>
      </c>
      <c r="R301" s="226">
        <f>Q301*H301</f>
        <v>0.011474999999999999</v>
      </c>
      <c r="S301" s="226">
        <v>0</v>
      </c>
      <c r="T301" s="227">
        <f>S301*H301</f>
        <v>0</v>
      </c>
      <c r="U301" s="37"/>
      <c r="V301" s="37"/>
      <c r="W301" s="37"/>
      <c r="X301" s="37"/>
      <c r="Y301" s="37"/>
      <c r="Z301" s="37"/>
      <c r="AA301" s="37"/>
      <c r="AB301" s="37"/>
      <c r="AC301" s="37"/>
      <c r="AD301" s="37"/>
      <c r="AE301" s="37"/>
      <c r="AR301" s="228" t="s">
        <v>225</v>
      </c>
      <c r="AT301" s="228" t="s">
        <v>142</v>
      </c>
      <c r="AU301" s="228" t="s">
        <v>87</v>
      </c>
      <c r="AY301" s="16" t="s">
        <v>139</v>
      </c>
      <c r="BE301" s="229">
        <f>IF(N301="základní",J301,0)</f>
        <v>0</v>
      </c>
      <c r="BF301" s="229">
        <f>IF(N301="snížená",J301,0)</f>
        <v>0</v>
      </c>
      <c r="BG301" s="229">
        <f>IF(N301="zákl. přenesená",J301,0)</f>
        <v>0</v>
      </c>
      <c r="BH301" s="229">
        <f>IF(N301="sníž. přenesená",J301,0)</f>
        <v>0</v>
      </c>
      <c r="BI301" s="229">
        <f>IF(N301="nulová",J301,0)</f>
        <v>0</v>
      </c>
      <c r="BJ301" s="16" t="s">
        <v>85</v>
      </c>
      <c r="BK301" s="229">
        <f>ROUND(I301*H301,2)</f>
        <v>0</v>
      </c>
      <c r="BL301" s="16" t="s">
        <v>225</v>
      </c>
      <c r="BM301" s="228" t="s">
        <v>467</v>
      </c>
    </row>
    <row r="302" s="2" customFormat="1">
      <c r="A302" s="37"/>
      <c r="B302" s="38"/>
      <c r="C302" s="39"/>
      <c r="D302" s="230" t="s">
        <v>149</v>
      </c>
      <c r="E302" s="39"/>
      <c r="F302" s="231" t="s">
        <v>468</v>
      </c>
      <c r="G302" s="39"/>
      <c r="H302" s="39"/>
      <c r="I302" s="232"/>
      <c r="J302" s="39"/>
      <c r="K302" s="39"/>
      <c r="L302" s="43"/>
      <c r="M302" s="233"/>
      <c r="N302" s="234"/>
      <c r="O302" s="90"/>
      <c r="P302" s="90"/>
      <c r="Q302" s="90"/>
      <c r="R302" s="90"/>
      <c r="S302" s="90"/>
      <c r="T302" s="91"/>
      <c r="U302" s="37"/>
      <c r="V302" s="37"/>
      <c r="W302" s="37"/>
      <c r="X302" s="37"/>
      <c r="Y302" s="37"/>
      <c r="Z302" s="37"/>
      <c r="AA302" s="37"/>
      <c r="AB302" s="37"/>
      <c r="AC302" s="37"/>
      <c r="AD302" s="37"/>
      <c r="AE302" s="37"/>
      <c r="AT302" s="16" t="s">
        <v>149</v>
      </c>
      <c r="AU302" s="16" t="s">
        <v>87</v>
      </c>
    </row>
    <row r="303" s="2" customFormat="1">
      <c r="A303" s="37"/>
      <c r="B303" s="38"/>
      <c r="C303" s="39"/>
      <c r="D303" s="230" t="s">
        <v>167</v>
      </c>
      <c r="E303" s="39"/>
      <c r="F303" s="235" t="s">
        <v>457</v>
      </c>
      <c r="G303" s="39"/>
      <c r="H303" s="39"/>
      <c r="I303" s="232"/>
      <c r="J303" s="39"/>
      <c r="K303" s="39"/>
      <c r="L303" s="43"/>
      <c r="M303" s="233"/>
      <c r="N303" s="234"/>
      <c r="O303" s="90"/>
      <c r="P303" s="90"/>
      <c r="Q303" s="90"/>
      <c r="R303" s="90"/>
      <c r="S303" s="90"/>
      <c r="T303" s="91"/>
      <c r="U303" s="37"/>
      <c r="V303" s="37"/>
      <c r="W303" s="37"/>
      <c r="X303" s="37"/>
      <c r="Y303" s="37"/>
      <c r="Z303" s="37"/>
      <c r="AA303" s="37"/>
      <c r="AB303" s="37"/>
      <c r="AC303" s="37"/>
      <c r="AD303" s="37"/>
      <c r="AE303" s="37"/>
      <c r="AT303" s="16" t="s">
        <v>167</v>
      </c>
      <c r="AU303" s="16" t="s">
        <v>87</v>
      </c>
    </row>
    <row r="304" s="2" customFormat="1" ht="14.4" customHeight="1">
      <c r="A304" s="37"/>
      <c r="B304" s="38"/>
      <c r="C304" s="217" t="s">
        <v>469</v>
      </c>
      <c r="D304" s="217" t="s">
        <v>142</v>
      </c>
      <c r="E304" s="218" t="s">
        <v>470</v>
      </c>
      <c r="F304" s="219" t="s">
        <v>471</v>
      </c>
      <c r="G304" s="220" t="s">
        <v>145</v>
      </c>
      <c r="H304" s="221">
        <v>4.5999999999999996</v>
      </c>
      <c r="I304" s="222"/>
      <c r="J304" s="223">
        <f>ROUND(I304*H304,2)</f>
        <v>0</v>
      </c>
      <c r="K304" s="219" t="s">
        <v>146</v>
      </c>
      <c r="L304" s="43"/>
      <c r="M304" s="224" t="s">
        <v>1</v>
      </c>
      <c r="N304" s="225" t="s">
        <v>42</v>
      </c>
      <c r="O304" s="90"/>
      <c r="P304" s="226">
        <f>O304*H304</f>
        <v>0</v>
      </c>
      <c r="Q304" s="226">
        <v>0</v>
      </c>
      <c r="R304" s="226">
        <f>Q304*H304</f>
        <v>0</v>
      </c>
      <c r="S304" s="226">
        <v>0.081500000000000003</v>
      </c>
      <c r="T304" s="227">
        <f>S304*H304</f>
        <v>0.37490000000000001</v>
      </c>
      <c r="U304" s="37"/>
      <c r="V304" s="37"/>
      <c r="W304" s="37"/>
      <c r="X304" s="37"/>
      <c r="Y304" s="37"/>
      <c r="Z304" s="37"/>
      <c r="AA304" s="37"/>
      <c r="AB304" s="37"/>
      <c r="AC304" s="37"/>
      <c r="AD304" s="37"/>
      <c r="AE304" s="37"/>
      <c r="AR304" s="228" t="s">
        <v>225</v>
      </c>
      <c r="AT304" s="228" t="s">
        <v>142</v>
      </c>
      <c r="AU304" s="228" t="s">
        <v>87</v>
      </c>
      <c r="AY304" s="16" t="s">
        <v>139</v>
      </c>
      <c r="BE304" s="229">
        <f>IF(N304="základní",J304,0)</f>
        <v>0</v>
      </c>
      <c r="BF304" s="229">
        <f>IF(N304="snížená",J304,0)</f>
        <v>0</v>
      </c>
      <c r="BG304" s="229">
        <f>IF(N304="zákl. přenesená",J304,0)</f>
        <v>0</v>
      </c>
      <c r="BH304" s="229">
        <f>IF(N304="sníž. přenesená",J304,0)</f>
        <v>0</v>
      </c>
      <c r="BI304" s="229">
        <f>IF(N304="nulová",J304,0)</f>
        <v>0</v>
      </c>
      <c r="BJ304" s="16" t="s">
        <v>85</v>
      </c>
      <c r="BK304" s="229">
        <f>ROUND(I304*H304,2)</f>
        <v>0</v>
      </c>
      <c r="BL304" s="16" t="s">
        <v>225</v>
      </c>
      <c r="BM304" s="228" t="s">
        <v>472</v>
      </c>
    </row>
    <row r="305" s="2" customFormat="1">
      <c r="A305" s="37"/>
      <c r="B305" s="38"/>
      <c r="C305" s="39"/>
      <c r="D305" s="230" t="s">
        <v>149</v>
      </c>
      <c r="E305" s="39"/>
      <c r="F305" s="231" t="s">
        <v>473</v>
      </c>
      <c r="G305" s="39"/>
      <c r="H305" s="39"/>
      <c r="I305" s="232"/>
      <c r="J305" s="39"/>
      <c r="K305" s="39"/>
      <c r="L305" s="43"/>
      <c r="M305" s="233"/>
      <c r="N305" s="234"/>
      <c r="O305" s="90"/>
      <c r="P305" s="90"/>
      <c r="Q305" s="90"/>
      <c r="R305" s="90"/>
      <c r="S305" s="90"/>
      <c r="T305" s="91"/>
      <c r="U305" s="37"/>
      <c r="V305" s="37"/>
      <c r="W305" s="37"/>
      <c r="X305" s="37"/>
      <c r="Y305" s="37"/>
      <c r="Z305" s="37"/>
      <c r="AA305" s="37"/>
      <c r="AB305" s="37"/>
      <c r="AC305" s="37"/>
      <c r="AD305" s="37"/>
      <c r="AE305" s="37"/>
      <c r="AT305" s="16" t="s">
        <v>149</v>
      </c>
      <c r="AU305" s="16" t="s">
        <v>87</v>
      </c>
    </row>
    <row r="306" s="13" customFormat="1">
      <c r="A306" s="13"/>
      <c r="B306" s="236"/>
      <c r="C306" s="237"/>
      <c r="D306" s="230" t="s">
        <v>180</v>
      </c>
      <c r="E306" s="238" t="s">
        <v>1</v>
      </c>
      <c r="F306" s="239" t="s">
        <v>474</v>
      </c>
      <c r="G306" s="237"/>
      <c r="H306" s="240">
        <v>4.5999999999999996</v>
      </c>
      <c r="I306" s="241"/>
      <c r="J306" s="237"/>
      <c r="K306" s="237"/>
      <c r="L306" s="242"/>
      <c r="M306" s="243"/>
      <c r="N306" s="244"/>
      <c r="O306" s="244"/>
      <c r="P306" s="244"/>
      <c r="Q306" s="244"/>
      <c r="R306" s="244"/>
      <c r="S306" s="244"/>
      <c r="T306" s="245"/>
      <c r="U306" s="13"/>
      <c r="V306" s="13"/>
      <c r="W306" s="13"/>
      <c r="X306" s="13"/>
      <c r="Y306" s="13"/>
      <c r="Z306" s="13"/>
      <c r="AA306" s="13"/>
      <c r="AB306" s="13"/>
      <c r="AC306" s="13"/>
      <c r="AD306" s="13"/>
      <c r="AE306" s="13"/>
      <c r="AT306" s="246" t="s">
        <v>180</v>
      </c>
      <c r="AU306" s="246" t="s">
        <v>87</v>
      </c>
      <c r="AV306" s="13" t="s">
        <v>87</v>
      </c>
      <c r="AW306" s="13" t="s">
        <v>33</v>
      </c>
      <c r="AX306" s="13" t="s">
        <v>85</v>
      </c>
      <c r="AY306" s="246" t="s">
        <v>139</v>
      </c>
    </row>
    <row r="307" s="2" customFormat="1" ht="14.4" customHeight="1">
      <c r="A307" s="37"/>
      <c r="B307" s="38"/>
      <c r="C307" s="217" t="s">
        <v>475</v>
      </c>
      <c r="D307" s="217" t="s">
        <v>142</v>
      </c>
      <c r="E307" s="218" t="s">
        <v>476</v>
      </c>
      <c r="F307" s="219" t="s">
        <v>477</v>
      </c>
      <c r="G307" s="220" t="s">
        <v>145</v>
      </c>
      <c r="H307" s="221">
        <v>2.5499999999999998</v>
      </c>
      <c r="I307" s="222"/>
      <c r="J307" s="223">
        <f>ROUND(I307*H307,2)</f>
        <v>0</v>
      </c>
      <c r="K307" s="219" t="s">
        <v>146</v>
      </c>
      <c r="L307" s="43"/>
      <c r="M307" s="224" t="s">
        <v>1</v>
      </c>
      <c r="N307" s="225" t="s">
        <v>42</v>
      </c>
      <c r="O307" s="90"/>
      <c r="P307" s="226">
        <f>O307*H307</f>
        <v>0</v>
      </c>
      <c r="Q307" s="226">
        <v>0.0051999999999999998</v>
      </c>
      <c r="R307" s="226">
        <f>Q307*H307</f>
        <v>0.013259999999999999</v>
      </c>
      <c r="S307" s="226">
        <v>0</v>
      </c>
      <c r="T307" s="227">
        <f>S307*H307</f>
        <v>0</v>
      </c>
      <c r="U307" s="37"/>
      <c r="V307" s="37"/>
      <c r="W307" s="37"/>
      <c r="X307" s="37"/>
      <c r="Y307" s="37"/>
      <c r="Z307" s="37"/>
      <c r="AA307" s="37"/>
      <c r="AB307" s="37"/>
      <c r="AC307" s="37"/>
      <c r="AD307" s="37"/>
      <c r="AE307" s="37"/>
      <c r="AR307" s="228" t="s">
        <v>225</v>
      </c>
      <c r="AT307" s="228" t="s">
        <v>142</v>
      </c>
      <c r="AU307" s="228" t="s">
        <v>87</v>
      </c>
      <c r="AY307" s="16" t="s">
        <v>139</v>
      </c>
      <c r="BE307" s="229">
        <f>IF(N307="základní",J307,0)</f>
        <v>0</v>
      </c>
      <c r="BF307" s="229">
        <f>IF(N307="snížená",J307,0)</f>
        <v>0</v>
      </c>
      <c r="BG307" s="229">
        <f>IF(N307="zákl. přenesená",J307,0)</f>
        <v>0</v>
      </c>
      <c r="BH307" s="229">
        <f>IF(N307="sníž. přenesená",J307,0)</f>
        <v>0</v>
      </c>
      <c r="BI307" s="229">
        <f>IF(N307="nulová",J307,0)</f>
        <v>0</v>
      </c>
      <c r="BJ307" s="16" t="s">
        <v>85</v>
      </c>
      <c r="BK307" s="229">
        <f>ROUND(I307*H307,2)</f>
        <v>0</v>
      </c>
      <c r="BL307" s="16" t="s">
        <v>225</v>
      </c>
      <c r="BM307" s="228" t="s">
        <v>478</v>
      </c>
    </row>
    <row r="308" s="2" customFormat="1">
      <c r="A308" s="37"/>
      <c r="B308" s="38"/>
      <c r="C308" s="39"/>
      <c r="D308" s="230" t="s">
        <v>149</v>
      </c>
      <c r="E308" s="39"/>
      <c r="F308" s="231" t="s">
        <v>479</v>
      </c>
      <c r="G308" s="39"/>
      <c r="H308" s="39"/>
      <c r="I308" s="232"/>
      <c r="J308" s="39"/>
      <c r="K308" s="39"/>
      <c r="L308" s="43"/>
      <c r="M308" s="233"/>
      <c r="N308" s="234"/>
      <c r="O308" s="90"/>
      <c r="P308" s="90"/>
      <c r="Q308" s="90"/>
      <c r="R308" s="90"/>
      <c r="S308" s="90"/>
      <c r="T308" s="91"/>
      <c r="U308" s="37"/>
      <c r="V308" s="37"/>
      <c r="W308" s="37"/>
      <c r="X308" s="37"/>
      <c r="Y308" s="37"/>
      <c r="Z308" s="37"/>
      <c r="AA308" s="37"/>
      <c r="AB308" s="37"/>
      <c r="AC308" s="37"/>
      <c r="AD308" s="37"/>
      <c r="AE308" s="37"/>
      <c r="AT308" s="16" t="s">
        <v>149</v>
      </c>
      <c r="AU308" s="16" t="s">
        <v>87</v>
      </c>
    </row>
    <row r="309" s="2" customFormat="1">
      <c r="A309" s="37"/>
      <c r="B309" s="38"/>
      <c r="C309" s="39"/>
      <c r="D309" s="230" t="s">
        <v>167</v>
      </c>
      <c r="E309" s="39"/>
      <c r="F309" s="235" t="s">
        <v>480</v>
      </c>
      <c r="G309" s="39"/>
      <c r="H309" s="39"/>
      <c r="I309" s="232"/>
      <c r="J309" s="39"/>
      <c r="K309" s="39"/>
      <c r="L309" s="43"/>
      <c r="M309" s="233"/>
      <c r="N309" s="234"/>
      <c r="O309" s="90"/>
      <c r="P309" s="90"/>
      <c r="Q309" s="90"/>
      <c r="R309" s="90"/>
      <c r="S309" s="90"/>
      <c r="T309" s="91"/>
      <c r="U309" s="37"/>
      <c r="V309" s="37"/>
      <c r="W309" s="37"/>
      <c r="X309" s="37"/>
      <c r="Y309" s="37"/>
      <c r="Z309" s="37"/>
      <c r="AA309" s="37"/>
      <c r="AB309" s="37"/>
      <c r="AC309" s="37"/>
      <c r="AD309" s="37"/>
      <c r="AE309" s="37"/>
      <c r="AT309" s="16" t="s">
        <v>167</v>
      </c>
      <c r="AU309" s="16" t="s">
        <v>87</v>
      </c>
    </row>
    <row r="310" s="2" customFormat="1" ht="14.4" customHeight="1">
      <c r="A310" s="37"/>
      <c r="B310" s="38"/>
      <c r="C310" s="257" t="s">
        <v>481</v>
      </c>
      <c r="D310" s="257" t="s">
        <v>243</v>
      </c>
      <c r="E310" s="258" t="s">
        <v>482</v>
      </c>
      <c r="F310" s="259" t="s">
        <v>483</v>
      </c>
      <c r="G310" s="260" t="s">
        <v>145</v>
      </c>
      <c r="H310" s="261">
        <v>2.8050000000000002</v>
      </c>
      <c r="I310" s="262"/>
      <c r="J310" s="263">
        <f>ROUND(I310*H310,2)</f>
        <v>0</v>
      </c>
      <c r="K310" s="259" t="s">
        <v>146</v>
      </c>
      <c r="L310" s="264"/>
      <c r="M310" s="265" t="s">
        <v>1</v>
      </c>
      <c r="N310" s="266" t="s">
        <v>42</v>
      </c>
      <c r="O310" s="90"/>
      <c r="P310" s="226">
        <f>O310*H310</f>
        <v>0</v>
      </c>
      <c r="Q310" s="226">
        <v>0.0126</v>
      </c>
      <c r="R310" s="226">
        <f>Q310*H310</f>
        <v>0.035342999999999999</v>
      </c>
      <c r="S310" s="226">
        <v>0</v>
      </c>
      <c r="T310" s="227">
        <f>S310*H310</f>
        <v>0</v>
      </c>
      <c r="U310" s="37"/>
      <c r="V310" s="37"/>
      <c r="W310" s="37"/>
      <c r="X310" s="37"/>
      <c r="Y310" s="37"/>
      <c r="Z310" s="37"/>
      <c r="AA310" s="37"/>
      <c r="AB310" s="37"/>
      <c r="AC310" s="37"/>
      <c r="AD310" s="37"/>
      <c r="AE310" s="37"/>
      <c r="AR310" s="228" t="s">
        <v>246</v>
      </c>
      <c r="AT310" s="228" t="s">
        <v>243</v>
      </c>
      <c r="AU310" s="228" t="s">
        <v>87</v>
      </c>
      <c r="AY310" s="16" t="s">
        <v>139</v>
      </c>
      <c r="BE310" s="229">
        <f>IF(N310="základní",J310,0)</f>
        <v>0</v>
      </c>
      <c r="BF310" s="229">
        <f>IF(N310="snížená",J310,0)</f>
        <v>0</v>
      </c>
      <c r="BG310" s="229">
        <f>IF(N310="zákl. přenesená",J310,0)</f>
        <v>0</v>
      </c>
      <c r="BH310" s="229">
        <f>IF(N310="sníž. přenesená",J310,0)</f>
        <v>0</v>
      </c>
      <c r="BI310" s="229">
        <f>IF(N310="nulová",J310,0)</f>
        <v>0</v>
      </c>
      <c r="BJ310" s="16" t="s">
        <v>85</v>
      </c>
      <c r="BK310" s="229">
        <f>ROUND(I310*H310,2)</f>
        <v>0</v>
      </c>
      <c r="BL310" s="16" t="s">
        <v>225</v>
      </c>
      <c r="BM310" s="228" t="s">
        <v>484</v>
      </c>
    </row>
    <row r="311" s="2" customFormat="1">
      <c r="A311" s="37"/>
      <c r="B311" s="38"/>
      <c r="C311" s="39"/>
      <c r="D311" s="230" t="s">
        <v>149</v>
      </c>
      <c r="E311" s="39"/>
      <c r="F311" s="231" t="s">
        <v>483</v>
      </c>
      <c r="G311" s="39"/>
      <c r="H311" s="39"/>
      <c r="I311" s="232"/>
      <c r="J311" s="39"/>
      <c r="K311" s="39"/>
      <c r="L311" s="43"/>
      <c r="M311" s="233"/>
      <c r="N311" s="234"/>
      <c r="O311" s="90"/>
      <c r="P311" s="90"/>
      <c r="Q311" s="90"/>
      <c r="R311" s="90"/>
      <c r="S311" s="90"/>
      <c r="T311" s="91"/>
      <c r="U311" s="37"/>
      <c r="V311" s="37"/>
      <c r="W311" s="37"/>
      <c r="X311" s="37"/>
      <c r="Y311" s="37"/>
      <c r="Z311" s="37"/>
      <c r="AA311" s="37"/>
      <c r="AB311" s="37"/>
      <c r="AC311" s="37"/>
      <c r="AD311" s="37"/>
      <c r="AE311" s="37"/>
      <c r="AT311" s="16" t="s">
        <v>149</v>
      </c>
      <c r="AU311" s="16" t="s">
        <v>87</v>
      </c>
    </row>
    <row r="312" s="13" customFormat="1">
      <c r="A312" s="13"/>
      <c r="B312" s="236"/>
      <c r="C312" s="237"/>
      <c r="D312" s="230" t="s">
        <v>180</v>
      </c>
      <c r="E312" s="237"/>
      <c r="F312" s="239" t="s">
        <v>485</v>
      </c>
      <c r="G312" s="237"/>
      <c r="H312" s="240">
        <v>2.8050000000000002</v>
      </c>
      <c r="I312" s="241"/>
      <c r="J312" s="237"/>
      <c r="K312" s="237"/>
      <c r="L312" s="242"/>
      <c r="M312" s="243"/>
      <c r="N312" s="244"/>
      <c r="O312" s="244"/>
      <c r="P312" s="244"/>
      <c r="Q312" s="244"/>
      <c r="R312" s="244"/>
      <c r="S312" s="244"/>
      <c r="T312" s="245"/>
      <c r="U312" s="13"/>
      <c r="V312" s="13"/>
      <c r="W312" s="13"/>
      <c r="X312" s="13"/>
      <c r="Y312" s="13"/>
      <c r="Z312" s="13"/>
      <c r="AA312" s="13"/>
      <c r="AB312" s="13"/>
      <c r="AC312" s="13"/>
      <c r="AD312" s="13"/>
      <c r="AE312" s="13"/>
      <c r="AT312" s="246" t="s">
        <v>180</v>
      </c>
      <c r="AU312" s="246" t="s">
        <v>87</v>
      </c>
      <c r="AV312" s="13" t="s">
        <v>87</v>
      </c>
      <c r="AW312" s="13" t="s">
        <v>4</v>
      </c>
      <c r="AX312" s="13" t="s">
        <v>85</v>
      </c>
      <c r="AY312" s="246" t="s">
        <v>139</v>
      </c>
    </row>
    <row r="313" s="2" customFormat="1" ht="14.4" customHeight="1">
      <c r="A313" s="37"/>
      <c r="B313" s="38"/>
      <c r="C313" s="217" t="s">
        <v>486</v>
      </c>
      <c r="D313" s="217" t="s">
        <v>142</v>
      </c>
      <c r="E313" s="218" t="s">
        <v>487</v>
      </c>
      <c r="F313" s="219" t="s">
        <v>488</v>
      </c>
      <c r="G313" s="220" t="s">
        <v>177</v>
      </c>
      <c r="H313" s="221">
        <v>2</v>
      </c>
      <c r="I313" s="222"/>
      <c r="J313" s="223">
        <f>ROUND(I313*H313,2)</f>
        <v>0</v>
      </c>
      <c r="K313" s="219" t="s">
        <v>1</v>
      </c>
      <c r="L313" s="43"/>
      <c r="M313" s="224" t="s">
        <v>1</v>
      </c>
      <c r="N313" s="225" t="s">
        <v>42</v>
      </c>
      <c r="O313" s="90"/>
      <c r="P313" s="226">
        <f>O313*H313</f>
        <v>0</v>
      </c>
      <c r="Q313" s="226">
        <v>0.00025999999999999998</v>
      </c>
      <c r="R313" s="226">
        <f>Q313*H313</f>
        <v>0.00051999999999999995</v>
      </c>
      <c r="S313" s="226">
        <v>0</v>
      </c>
      <c r="T313" s="227">
        <f>S313*H313</f>
        <v>0</v>
      </c>
      <c r="U313" s="37"/>
      <c r="V313" s="37"/>
      <c r="W313" s="37"/>
      <c r="X313" s="37"/>
      <c r="Y313" s="37"/>
      <c r="Z313" s="37"/>
      <c r="AA313" s="37"/>
      <c r="AB313" s="37"/>
      <c r="AC313" s="37"/>
      <c r="AD313" s="37"/>
      <c r="AE313" s="37"/>
      <c r="AR313" s="228" t="s">
        <v>225</v>
      </c>
      <c r="AT313" s="228" t="s">
        <v>142</v>
      </c>
      <c r="AU313" s="228" t="s">
        <v>87</v>
      </c>
      <c r="AY313" s="16" t="s">
        <v>139</v>
      </c>
      <c r="BE313" s="229">
        <f>IF(N313="základní",J313,0)</f>
        <v>0</v>
      </c>
      <c r="BF313" s="229">
        <f>IF(N313="snížená",J313,0)</f>
        <v>0</v>
      </c>
      <c r="BG313" s="229">
        <f>IF(N313="zákl. přenesená",J313,0)</f>
        <v>0</v>
      </c>
      <c r="BH313" s="229">
        <f>IF(N313="sníž. přenesená",J313,0)</f>
        <v>0</v>
      </c>
      <c r="BI313" s="229">
        <f>IF(N313="nulová",J313,0)</f>
        <v>0</v>
      </c>
      <c r="BJ313" s="16" t="s">
        <v>85</v>
      </c>
      <c r="BK313" s="229">
        <f>ROUND(I313*H313,2)</f>
        <v>0</v>
      </c>
      <c r="BL313" s="16" t="s">
        <v>225</v>
      </c>
      <c r="BM313" s="228" t="s">
        <v>489</v>
      </c>
    </row>
    <row r="314" s="2" customFormat="1">
      <c r="A314" s="37"/>
      <c r="B314" s="38"/>
      <c r="C314" s="39"/>
      <c r="D314" s="230" t="s">
        <v>167</v>
      </c>
      <c r="E314" s="39"/>
      <c r="F314" s="235" t="s">
        <v>490</v>
      </c>
      <c r="G314" s="39"/>
      <c r="H314" s="39"/>
      <c r="I314" s="232"/>
      <c r="J314" s="39"/>
      <c r="K314" s="39"/>
      <c r="L314" s="43"/>
      <c r="M314" s="233"/>
      <c r="N314" s="234"/>
      <c r="O314" s="90"/>
      <c r="P314" s="90"/>
      <c r="Q314" s="90"/>
      <c r="R314" s="90"/>
      <c r="S314" s="90"/>
      <c r="T314" s="91"/>
      <c r="U314" s="37"/>
      <c r="V314" s="37"/>
      <c r="W314" s="37"/>
      <c r="X314" s="37"/>
      <c r="Y314" s="37"/>
      <c r="Z314" s="37"/>
      <c r="AA314" s="37"/>
      <c r="AB314" s="37"/>
      <c r="AC314" s="37"/>
      <c r="AD314" s="37"/>
      <c r="AE314" s="37"/>
      <c r="AT314" s="16" t="s">
        <v>167</v>
      </c>
      <c r="AU314" s="16" t="s">
        <v>87</v>
      </c>
    </row>
    <row r="315" s="13" customFormat="1">
      <c r="A315" s="13"/>
      <c r="B315" s="236"/>
      <c r="C315" s="237"/>
      <c r="D315" s="230" t="s">
        <v>180</v>
      </c>
      <c r="E315" s="237"/>
      <c r="F315" s="239" t="s">
        <v>491</v>
      </c>
      <c r="G315" s="237"/>
      <c r="H315" s="240">
        <v>2</v>
      </c>
      <c r="I315" s="241"/>
      <c r="J315" s="237"/>
      <c r="K315" s="237"/>
      <c r="L315" s="242"/>
      <c r="M315" s="243"/>
      <c r="N315" s="244"/>
      <c r="O315" s="244"/>
      <c r="P315" s="244"/>
      <c r="Q315" s="244"/>
      <c r="R315" s="244"/>
      <c r="S315" s="244"/>
      <c r="T315" s="245"/>
      <c r="U315" s="13"/>
      <c r="V315" s="13"/>
      <c r="W315" s="13"/>
      <c r="X315" s="13"/>
      <c r="Y315" s="13"/>
      <c r="Z315" s="13"/>
      <c r="AA315" s="13"/>
      <c r="AB315" s="13"/>
      <c r="AC315" s="13"/>
      <c r="AD315" s="13"/>
      <c r="AE315" s="13"/>
      <c r="AT315" s="246" t="s">
        <v>180</v>
      </c>
      <c r="AU315" s="246" t="s">
        <v>87</v>
      </c>
      <c r="AV315" s="13" t="s">
        <v>87</v>
      </c>
      <c r="AW315" s="13" t="s">
        <v>4</v>
      </c>
      <c r="AX315" s="13" t="s">
        <v>85</v>
      </c>
      <c r="AY315" s="246" t="s">
        <v>139</v>
      </c>
    </row>
    <row r="316" s="2" customFormat="1" ht="14.4" customHeight="1">
      <c r="A316" s="37"/>
      <c r="B316" s="38"/>
      <c r="C316" s="217" t="s">
        <v>492</v>
      </c>
      <c r="D316" s="217" t="s">
        <v>142</v>
      </c>
      <c r="E316" s="218" t="s">
        <v>493</v>
      </c>
      <c r="F316" s="219" t="s">
        <v>494</v>
      </c>
      <c r="G316" s="220" t="s">
        <v>263</v>
      </c>
      <c r="H316" s="267"/>
      <c r="I316" s="222"/>
      <c r="J316" s="223">
        <f>ROUND(I316*H316,2)</f>
        <v>0</v>
      </c>
      <c r="K316" s="219" t="s">
        <v>146</v>
      </c>
      <c r="L316" s="43"/>
      <c r="M316" s="224" t="s">
        <v>1</v>
      </c>
      <c r="N316" s="225" t="s">
        <v>42</v>
      </c>
      <c r="O316" s="90"/>
      <c r="P316" s="226">
        <f>O316*H316</f>
        <v>0</v>
      </c>
      <c r="Q316" s="226">
        <v>0</v>
      </c>
      <c r="R316" s="226">
        <f>Q316*H316</f>
        <v>0</v>
      </c>
      <c r="S316" s="226">
        <v>0</v>
      </c>
      <c r="T316" s="227">
        <f>S316*H316</f>
        <v>0</v>
      </c>
      <c r="U316" s="37"/>
      <c r="V316" s="37"/>
      <c r="W316" s="37"/>
      <c r="X316" s="37"/>
      <c r="Y316" s="37"/>
      <c r="Z316" s="37"/>
      <c r="AA316" s="37"/>
      <c r="AB316" s="37"/>
      <c r="AC316" s="37"/>
      <c r="AD316" s="37"/>
      <c r="AE316" s="37"/>
      <c r="AR316" s="228" t="s">
        <v>225</v>
      </c>
      <c r="AT316" s="228" t="s">
        <v>142</v>
      </c>
      <c r="AU316" s="228" t="s">
        <v>87</v>
      </c>
      <c r="AY316" s="16" t="s">
        <v>139</v>
      </c>
      <c r="BE316" s="229">
        <f>IF(N316="základní",J316,0)</f>
        <v>0</v>
      </c>
      <c r="BF316" s="229">
        <f>IF(N316="snížená",J316,0)</f>
        <v>0</v>
      </c>
      <c r="BG316" s="229">
        <f>IF(N316="zákl. přenesená",J316,0)</f>
        <v>0</v>
      </c>
      <c r="BH316" s="229">
        <f>IF(N316="sníž. přenesená",J316,0)</f>
        <v>0</v>
      </c>
      <c r="BI316" s="229">
        <f>IF(N316="nulová",J316,0)</f>
        <v>0</v>
      </c>
      <c r="BJ316" s="16" t="s">
        <v>85</v>
      </c>
      <c r="BK316" s="229">
        <f>ROUND(I316*H316,2)</f>
        <v>0</v>
      </c>
      <c r="BL316" s="16" t="s">
        <v>225</v>
      </c>
      <c r="BM316" s="228" t="s">
        <v>495</v>
      </c>
    </row>
    <row r="317" s="2" customFormat="1">
      <c r="A317" s="37"/>
      <c r="B317" s="38"/>
      <c r="C317" s="39"/>
      <c r="D317" s="230" t="s">
        <v>149</v>
      </c>
      <c r="E317" s="39"/>
      <c r="F317" s="231" t="s">
        <v>496</v>
      </c>
      <c r="G317" s="39"/>
      <c r="H317" s="39"/>
      <c r="I317" s="232"/>
      <c r="J317" s="39"/>
      <c r="K317" s="39"/>
      <c r="L317" s="43"/>
      <c r="M317" s="233"/>
      <c r="N317" s="234"/>
      <c r="O317" s="90"/>
      <c r="P317" s="90"/>
      <c r="Q317" s="90"/>
      <c r="R317" s="90"/>
      <c r="S317" s="90"/>
      <c r="T317" s="91"/>
      <c r="U317" s="37"/>
      <c r="V317" s="37"/>
      <c r="W317" s="37"/>
      <c r="X317" s="37"/>
      <c r="Y317" s="37"/>
      <c r="Z317" s="37"/>
      <c r="AA317" s="37"/>
      <c r="AB317" s="37"/>
      <c r="AC317" s="37"/>
      <c r="AD317" s="37"/>
      <c r="AE317" s="37"/>
      <c r="AT317" s="16" t="s">
        <v>149</v>
      </c>
      <c r="AU317" s="16" t="s">
        <v>87</v>
      </c>
    </row>
    <row r="318" s="2" customFormat="1">
      <c r="A318" s="37"/>
      <c r="B318" s="38"/>
      <c r="C318" s="39"/>
      <c r="D318" s="230" t="s">
        <v>167</v>
      </c>
      <c r="E318" s="39"/>
      <c r="F318" s="235" t="s">
        <v>497</v>
      </c>
      <c r="G318" s="39"/>
      <c r="H318" s="39"/>
      <c r="I318" s="232"/>
      <c r="J318" s="39"/>
      <c r="K318" s="39"/>
      <c r="L318" s="43"/>
      <c r="M318" s="233"/>
      <c r="N318" s="234"/>
      <c r="O318" s="90"/>
      <c r="P318" s="90"/>
      <c r="Q318" s="90"/>
      <c r="R318" s="90"/>
      <c r="S318" s="90"/>
      <c r="T318" s="91"/>
      <c r="U318" s="37"/>
      <c r="V318" s="37"/>
      <c r="W318" s="37"/>
      <c r="X318" s="37"/>
      <c r="Y318" s="37"/>
      <c r="Z318" s="37"/>
      <c r="AA318" s="37"/>
      <c r="AB318" s="37"/>
      <c r="AC318" s="37"/>
      <c r="AD318" s="37"/>
      <c r="AE318" s="37"/>
      <c r="AT318" s="16" t="s">
        <v>167</v>
      </c>
      <c r="AU318" s="16" t="s">
        <v>87</v>
      </c>
    </row>
    <row r="319" s="12" customFormat="1" ht="22.8" customHeight="1">
      <c r="A319" s="12"/>
      <c r="B319" s="201"/>
      <c r="C319" s="202"/>
      <c r="D319" s="203" t="s">
        <v>76</v>
      </c>
      <c r="E319" s="215" t="s">
        <v>498</v>
      </c>
      <c r="F319" s="215" t="s">
        <v>499</v>
      </c>
      <c r="G319" s="202"/>
      <c r="H319" s="202"/>
      <c r="I319" s="205"/>
      <c r="J319" s="216">
        <f>BK319</f>
        <v>0</v>
      </c>
      <c r="K319" s="202"/>
      <c r="L319" s="207"/>
      <c r="M319" s="208"/>
      <c r="N319" s="209"/>
      <c r="O319" s="209"/>
      <c r="P319" s="210">
        <f>SUM(P320:P331)</f>
        <v>0</v>
      </c>
      <c r="Q319" s="209"/>
      <c r="R319" s="210">
        <f>SUM(R320:R331)</f>
        <v>0.00080639999999999998</v>
      </c>
      <c r="S319" s="209"/>
      <c r="T319" s="211">
        <f>SUM(T320:T331)</f>
        <v>0</v>
      </c>
      <c r="U319" s="12"/>
      <c r="V319" s="12"/>
      <c r="W319" s="12"/>
      <c r="X319" s="12"/>
      <c r="Y319" s="12"/>
      <c r="Z319" s="12"/>
      <c r="AA319" s="12"/>
      <c r="AB319" s="12"/>
      <c r="AC319" s="12"/>
      <c r="AD319" s="12"/>
      <c r="AE319" s="12"/>
      <c r="AR319" s="212" t="s">
        <v>87</v>
      </c>
      <c r="AT319" s="213" t="s">
        <v>76</v>
      </c>
      <c r="AU319" s="213" t="s">
        <v>85</v>
      </c>
      <c r="AY319" s="212" t="s">
        <v>139</v>
      </c>
      <c r="BK319" s="214">
        <f>SUM(BK320:BK331)</f>
        <v>0</v>
      </c>
    </row>
    <row r="320" s="2" customFormat="1" ht="14.4" customHeight="1">
      <c r="A320" s="37"/>
      <c r="B320" s="38"/>
      <c r="C320" s="217" t="s">
        <v>500</v>
      </c>
      <c r="D320" s="217" t="s">
        <v>142</v>
      </c>
      <c r="E320" s="218" t="s">
        <v>501</v>
      </c>
      <c r="F320" s="219" t="s">
        <v>502</v>
      </c>
      <c r="G320" s="220" t="s">
        <v>145</v>
      </c>
      <c r="H320" s="221">
        <v>1.6799999999999999</v>
      </c>
      <c r="I320" s="222"/>
      <c r="J320" s="223">
        <f>ROUND(I320*H320,2)</f>
        <v>0</v>
      </c>
      <c r="K320" s="219" t="s">
        <v>146</v>
      </c>
      <c r="L320" s="43"/>
      <c r="M320" s="224" t="s">
        <v>1</v>
      </c>
      <c r="N320" s="225" t="s">
        <v>42</v>
      </c>
      <c r="O320" s="90"/>
      <c r="P320" s="226">
        <f>O320*H320</f>
        <v>0</v>
      </c>
      <c r="Q320" s="226">
        <v>6.9999999999999994E-05</v>
      </c>
      <c r="R320" s="226">
        <f>Q320*H320</f>
        <v>0.00011759999999999999</v>
      </c>
      <c r="S320" s="226">
        <v>0</v>
      </c>
      <c r="T320" s="227">
        <f>S320*H320</f>
        <v>0</v>
      </c>
      <c r="U320" s="37"/>
      <c r="V320" s="37"/>
      <c r="W320" s="37"/>
      <c r="X320" s="37"/>
      <c r="Y320" s="37"/>
      <c r="Z320" s="37"/>
      <c r="AA320" s="37"/>
      <c r="AB320" s="37"/>
      <c r="AC320" s="37"/>
      <c r="AD320" s="37"/>
      <c r="AE320" s="37"/>
      <c r="AR320" s="228" t="s">
        <v>225</v>
      </c>
      <c r="AT320" s="228" t="s">
        <v>142</v>
      </c>
      <c r="AU320" s="228" t="s">
        <v>87</v>
      </c>
      <c r="AY320" s="16" t="s">
        <v>139</v>
      </c>
      <c r="BE320" s="229">
        <f>IF(N320="základní",J320,0)</f>
        <v>0</v>
      </c>
      <c r="BF320" s="229">
        <f>IF(N320="snížená",J320,0)</f>
        <v>0</v>
      </c>
      <c r="BG320" s="229">
        <f>IF(N320="zákl. přenesená",J320,0)</f>
        <v>0</v>
      </c>
      <c r="BH320" s="229">
        <f>IF(N320="sníž. přenesená",J320,0)</f>
        <v>0</v>
      </c>
      <c r="BI320" s="229">
        <f>IF(N320="nulová",J320,0)</f>
        <v>0</v>
      </c>
      <c r="BJ320" s="16" t="s">
        <v>85</v>
      </c>
      <c r="BK320" s="229">
        <f>ROUND(I320*H320,2)</f>
        <v>0</v>
      </c>
      <c r="BL320" s="16" t="s">
        <v>225</v>
      </c>
      <c r="BM320" s="228" t="s">
        <v>503</v>
      </c>
    </row>
    <row r="321" s="2" customFormat="1">
      <c r="A321" s="37"/>
      <c r="B321" s="38"/>
      <c r="C321" s="39"/>
      <c r="D321" s="230" t="s">
        <v>149</v>
      </c>
      <c r="E321" s="39"/>
      <c r="F321" s="231" t="s">
        <v>504</v>
      </c>
      <c r="G321" s="39"/>
      <c r="H321" s="39"/>
      <c r="I321" s="232"/>
      <c r="J321" s="39"/>
      <c r="K321" s="39"/>
      <c r="L321" s="43"/>
      <c r="M321" s="233"/>
      <c r="N321" s="234"/>
      <c r="O321" s="90"/>
      <c r="P321" s="90"/>
      <c r="Q321" s="90"/>
      <c r="R321" s="90"/>
      <c r="S321" s="90"/>
      <c r="T321" s="91"/>
      <c r="U321" s="37"/>
      <c r="V321" s="37"/>
      <c r="W321" s="37"/>
      <c r="X321" s="37"/>
      <c r="Y321" s="37"/>
      <c r="Z321" s="37"/>
      <c r="AA321" s="37"/>
      <c r="AB321" s="37"/>
      <c r="AC321" s="37"/>
      <c r="AD321" s="37"/>
      <c r="AE321" s="37"/>
      <c r="AT321" s="16" t="s">
        <v>149</v>
      </c>
      <c r="AU321" s="16" t="s">
        <v>87</v>
      </c>
    </row>
    <row r="322" s="2" customFormat="1" ht="14.4" customHeight="1">
      <c r="A322" s="37"/>
      <c r="B322" s="38"/>
      <c r="C322" s="217" t="s">
        <v>505</v>
      </c>
      <c r="D322" s="217" t="s">
        <v>142</v>
      </c>
      <c r="E322" s="218" t="s">
        <v>506</v>
      </c>
      <c r="F322" s="219" t="s">
        <v>507</v>
      </c>
      <c r="G322" s="220" t="s">
        <v>145</v>
      </c>
      <c r="H322" s="221">
        <v>1.6799999999999999</v>
      </c>
      <c r="I322" s="222"/>
      <c r="J322" s="223">
        <f>ROUND(I322*H322,2)</f>
        <v>0</v>
      </c>
      <c r="K322" s="219" t="s">
        <v>146</v>
      </c>
      <c r="L322" s="43"/>
      <c r="M322" s="224" t="s">
        <v>1</v>
      </c>
      <c r="N322" s="225" t="s">
        <v>42</v>
      </c>
      <c r="O322" s="90"/>
      <c r="P322" s="226">
        <f>O322*H322</f>
        <v>0</v>
      </c>
      <c r="Q322" s="226">
        <v>0</v>
      </c>
      <c r="R322" s="226">
        <f>Q322*H322</f>
        <v>0</v>
      </c>
      <c r="S322" s="226">
        <v>0</v>
      </c>
      <c r="T322" s="227">
        <f>S322*H322</f>
        <v>0</v>
      </c>
      <c r="U322" s="37"/>
      <c r="V322" s="37"/>
      <c r="W322" s="37"/>
      <c r="X322" s="37"/>
      <c r="Y322" s="37"/>
      <c r="Z322" s="37"/>
      <c r="AA322" s="37"/>
      <c r="AB322" s="37"/>
      <c r="AC322" s="37"/>
      <c r="AD322" s="37"/>
      <c r="AE322" s="37"/>
      <c r="AR322" s="228" t="s">
        <v>225</v>
      </c>
      <c r="AT322" s="228" t="s">
        <v>142</v>
      </c>
      <c r="AU322" s="228" t="s">
        <v>87</v>
      </c>
      <c r="AY322" s="16" t="s">
        <v>139</v>
      </c>
      <c r="BE322" s="229">
        <f>IF(N322="základní",J322,0)</f>
        <v>0</v>
      </c>
      <c r="BF322" s="229">
        <f>IF(N322="snížená",J322,0)</f>
        <v>0</v>
      </c>
      <c r="BG322" s="229">
        <f>IF(N322="zákl. přenesená",J322,0)</f>
        <v>0</v>
      </c>
      <c r="BH322" s="229">
        <f>IF(N322="sníž. přenesená",J322,0)</f>
        <v>0</v>
      </c>
      <c r="BI322" s="229">
        <f>IF(N322="nulová",J322,0)</f>
        <v>0</v>
      </c>
      <c r="BJ322" s="16" t="s">
        <v>85</v>
      </c>
      <c r="BK322" s="229">
        <f>ROUND(I322*H322,2)</f>
        <v>0</v>
      </c>
      <c r="BL322" s="16" t="s">
        <v>225</v>
      </c>
      <c r="BM322" s="228" t="s">
        <v>508</v>
      </c>
    </row>
    <row r="323" s="2" customFormat="1">
      <c r="A323" s="37"/>
      <c r="B323" s="38"/>
      <c r="C323" s="39"/>
      <c r="D323" s="230" t="s">
        <v>149</v>
      </c>
      <c r="E323" s="39"/>
      <c r="F323" s="231" t="s">
        <v>509</v>
      </c>
      <c r="G323" s="39"/>
      <c r="H323" s="39"/>
      <c r="I323" s="232"/>
      <c r="J323" s="39"/>
      <c r="K323" s="39"/>
      <c r="L323" s="43"/>
      <c r="M323" s="233"/>
      <c r="N323" s="234"/>
      <c r="O323" s="90"/>
      <c r="P323" s="90"/>
      <c r="Q323" s="90"/>
      <c r="R323" s="90"/>
      <c r="S323" s="90"/>
      <c r="T323" s="91"/>
      <c r="U323" s="37"/>
      <c r="V323" s="37"/>
      <c r="W323" s="37"/>
      <c r="X323" s="37"/>
      <c r="Y323" s="37"/>
      <c r="Z323" s="37"/>
      <c r="AA323" s="37"/>
      <c r="AB323" s="37"/>
      <c r="AC323" s="37"/>
      <c r="AD323" s="37"/>
      <c r="AE323" s="37"/>
      <c r="AT323" s="16" t="s">
        <v>149</v>
      </c>
      <c r="AU323" s="16" t="s">
        <v>87</v>
      </c>
    </row>
    <row r="324" s="14" customFormat="1">
      <c r="A324" s="14"/>
      <c r="B324" s="247"/>
      <c r="C324" s="248"/>
      <c r="D324" s="230" t="s">
        <v>180</v>
      </c>
      <c r="E324" s="249" t="s">
        <v>1</v>
      </c>
      <c r="F324" s="250" t="s">
        <v>510</v>
      </c>
      <c r="G324" s="248"/>
      <c r="H324" s="249" t="s">
        <v>1</v>
      </c>
      <c r="I324" s="251"/>
      <c r="J324" s="248"/>
      <c r="K324" s="248"/>
      <c r="L324" s="252"/>
      <c r="M324" s="253"/>
      <c r="N324" s="254"/>
      <c r="O324" s="254"/>
      <c r="P324" s="254"/>
      <c r="Q324" s="254"/>
      <c r="R324" s="254"/>
      <c r="S324" s="254"/>
      <c r="T324" s="255"/>
      <c r="U324" s="14"/>
      <c r="V324" s="14"/>
      <c r="W324" s="14"/>
      <c r="X324" s="14"/>
      <c r="Y324" s="14"/>
      <c r="Z324" s="14"/>
      <c r="AA324" s="14"/>
      <c r="AB324" s="14"/>
      <c r="AC324" s="14"/>
      <c r="AD324" s="14"/>
      <c r="AE324" s="14"/>
      <c r="AT324" s="256" t="s">
        <v>180</v>
      </c>
      <c r="AU324" s="256" t="s">
        <v>87</v>
      </c>
      <c r="AV324" s="14" t="s">
        <v>85</v>
      </c>
      <c r="AW324" s="14" t="s">
        <v>33</v>
      </c>
      <c r="AX324" s="14" t="s">
        <v>77</v>
      </c>
      <c r="AY324" s="256" t="s">
        <v>139</v>
      </c>
    </row>
    <row r="325" s="13" customFormat="1">
      <c r="A325" s="13"/>
      <c r="B325" s="236"/>
      <c r="C325" s="237"/>
      <c r="D325" s="230" t="s">
        <v>180</v>
      </c>
      <c r="E325" s="238" t="s">
        <v>1</v>
      </c>
      <c r="F325" s="239" t="s">
        <v>511</v>
      </c>
      <c r="G325" s="237"/>
      <c r="H325" s="240">
        <v>1.6799999999999999</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180</v>
      </c>
      <c r="AU325" s="246" t="s">
        <v>87</v>
      </c>
      <c r="AV325" s="13" t="s">
        <v>87</v>
      </c>
      <c r="AW325" s="13" t="s">
        <v>33</v>
      </c>
      <c r="AX325" s="13" t="s">
        <v>85</v>
      </c>
      <c r="AY325" s="246" t="s">
        <v>139</v>
      </c>
    </row>
    <row r="326" s="2" customFormat="1" ht="14.4" customHeight="1">
      <c r="A326" s="37"/>
      <c r="B326" s="38"/>
      <c r="C326" s="217" t="s">
        <v>512</v>
      </c>
      <c r="D326" s="217" t="s">
        <v>142</v>
      </c>
      <c r="E326" s="218" t="s">
        <v>513</v>
      </c>
      <c r="F326" s="219" t="s">
        <v>514</v>
      </c>
      <c r="G326" s="220" t="s">
        <v>145</v>
      </c>
      <c r="H326" s="221">
        <v>1.6799999999999999</v>
      </c>
      <c r="I326" s="222"/>
      <c r="J326" s="223">
        <f>ROUND(I326*H326,2)</f>
        <v>0</v>
      </c>
      <c r="K326" s="219" t="s">
        <v>146</v>
      </c>
      <c r="L326" s="43"/>
      <c r="M326" s="224" t="s">
        <v>1</v>
      </c>
      <c r="N326" s="225" t="s">
        <v>42</v>
      </c>
      <c r="O326" s="90"/>
      <c r="P326" s="226">
        <f>O326*H326</f>
        <v>0</v>
      </c>
      <c r="Q326" s="226">
        <v>0.00017000000000000001</v>
      </c>
      <c r="R326" s="226">
        <f>Q326*H326</f>
        <v>0.0002856</v>
      </c>
      <c r="S326" s="226">
        <v>0</v>
      </c>
      <c r="T326" s="227">
        <f>S326*H326</f>
        <v>0</v>
      </c>
      <c r="U326" s="37"/>
      <c r="V326" s="37"/>
      <c r="W326" s="37"/>
      <c r="X326" s="37"/>
      <c r="Y326" s="37"/>
      <c r="Z326" s="37"/>
      <c r="AA326" s="37"/>
      <c r="AB326" s="37"/>
      <c r="AC326" s="37"/>
      <c r="AD326" s="37"/>
      <c r="AE326" s="37"/>
      <c r="AR326" s="228" t="s">
        <v>225</v>
      </c>
      <c r="AT326" s="228" t="s">
        <v>142</v>
      </c>
      <c r="AU326" s="228" t="s">
        <v>87</v>
      </c>
      <c r="AY326" s="16" t="s">
        <v>139</v>
      </c>
      <c r="BE326" s="229">
        <f>IF(N326="základní",J326,0)</f>
        <v>0</v>
      </c>
      <c r="BF326" s="229">
        <f>IF(N326="snížená",J326,0)</f>
        <v>0</v>
      </c>
      <c r="BG326" s="229">
        <f>IF(N326="zákl. přenesená",J326,0)</f>
        <v>0</v>
      </c>
      <c r="BH326" s="229">
        <f>IF(N326="sníž. přenesená",J326,0)</f>
        <v>0</v>
      </c>
      <c r="BI326" s="229">
        <f>IF(N326="nulová",J326,0)</f>
        <v>0</v>
      </c>
      <c r="BJ326" s="16" t="s">
        <v>85</v>
      </c>
      <c r="BK326" s="229">
        <f>ROUND(I326*H326,2)</f>
        <v>0</v>
      </c>
      <c r="BL326" s="16" t="s">
        <v>225</v>
      </c>
      <c r="BM326" s="228" t="s">
        <v>515</v>
      </c>
    </row>
    <row r="327" s="2" customFormat="1">
      <c r="A327" s="37"/>
      <c r="B327" s="38"/>
      <c r="C327" s="39"/>
      <c r="D327" s="230" t="s">
        <v>149</v>
      </c>
      <c r="E327" s="39"/>
      <c r="F327" s="231" t="s">
        <v>516</v>
      </c>
      <c r="G327" s="39"/>
      <c r="H327" s="39"/>
      <c r="I327" s="232"/>
      <c r="J327" s="39"/>
      <c r="K327" s="39"/>
      <c r="L327" s="43"/>
      <c r="M327" s="233"/>
      <c r="N327" s="234"/>
      <c r="O327" s="90"/>
      <c r="P327" s="90"/>
      <c r="Q327" s="90"/>
      <c r="R327" s="90"/>
      <c r="S327" s="90"/>
      <c r="T327" s="91"/>
      <c r="U327" s="37"/>
      <c r="V327" s="37"/>
      <c r="W327" s="37"/>
      <c r="X327" s="37"/>
      <c r="Y327" s="37"/>
      <c r="Z327" s="37"/>
      <c r="AA327" s="37"/>
      <c r="AB327" s="37"/>
      <c r="AC327" s="37"/>
      <c r="AD327" s="37"/>
      <c r="AE327" s="37"/>
      <c r="AT327" s="16" t="s">
        <v>149</v>
      </c>
      <c r="AU327" s="16" t="s">
        <v>87</v>
      </c>
    </row>
    <row r="328" s="2" customFormat="1" ht="14.4" customHeight="1">
      <c r="A328" s="37"/>
      <c r="B328" s="38"/>
      <c r="C328" s="217" t="s">
        <v>517</v>
      </c>
      <c r="D328" s="217" t="s">
        <v>142</v>
      </c>
      <c r="E328" s="218" t="s">
        <v>518</v>
      </c>
      <c r="F328" s="219" t="s">
        <v>519</v>
      </c>
      <c r="G328" s="220" t="s">
        <v>145</v>
      </c>
      <c r="H328" s="221">
        <v>1.6799999999999999</v>
      </c>
      <c r="I328" s="222"/>
      <c r="J328" s="223">
        <f>ROUND(I328*H328,2)</f>
        <v>0</v>
      </c>
      <c r="K328" s="219" t="s">
        <v>146</v>
      </c>
      <c r="L328" s="43"/>
      <c r="M328" s="224" t="s">
        <v>1</v>
      </c>
      <c r="N328" s="225" t="s">
        <v>42</v>
      </c>
      <c r="O328" s="90"/>
      <c r="P328" s="226">
        <f>O328*H328</f>
        <v>0</v>
      </c>
      <c r="Q328" s="226">
        <v>0.00012</v>
      </c>
      <c r="R328" s="226">
        <f>Q328*H328</f>
        <v>0.00020159999999999999</v>
      </c>
      <c r="S328" s="226">
        <v>0</v>
      </c>
      <c r="T328" s="227">
        <f>S328*H328</f>
        <v>0</v>
      </c>
      <c r="U328" s="37"/>
      <c r="V328" s="37"/>
      <c r="W328" s="37"/>
      <c r="X328" s="37"/>
      <c r="Y328" s="37"/>
      <c r="Z328" s="37"/>
      <c r="AA328" s="37"/>
      <c r="AB328" s="37"/>
      <c r="AC328" s="37"/>
      <c r="AD328" s="37"/>
      <c r="AE328" s="37"/>
      <c r="AR328" s="228" t="s">
        <v>225</v>
      </c>
      <c r="AT328" s="228" t="s">
        <v>142</v>
      </c>
      <c r="AU328" s="228" t="s">
        <v>87</v>
      </c>
      <c r="AY328" s="16" t="s">
        <v>139</v>
      </c>
      <c r="BE328" s="229">
        <f>IF(N328="základní",J328,0)</f>
        <v>0</v>
      </c>
      <c r="BF328" s="229">
        <f>IF(N328="snížená",J328,0)</f>
        <v>0</v>
      </c>
      <c r="BG328" s="229">
        <f>IF(N328="zákl. přenesená",J328,0)</f>
        <v>0</v>
      </c>
      <c r="BH328" s="229">
        <f>IF(N328="sníž. přenesená",J328,0)</f>
        <v>0</v>
      </c>
      <c r="BI328" s="229">
        <f>IF(N328="nulová",J328,0)</f>
        <v>0</v>
      </c>
      <c r="BJ328" s="16" t="s">
        <v>85</v>
      </c>
      <c r="BK328" s="229">
        <f>ROUND(I328*H328,2)</f>
        <v>0</v>
      </c>
      <c r="BL328" s="16" t="s">
        <v>225</v>
      </c>
      <c r="BM328" s="228" t="s">
        <v>520</v>
      </c>
    </row>
    <row r="329" s="2" customFormat="1">
      <c r="A329" s="37"/>
      <c r="B329" s="38"/>
      <c r="C329" s="39"/>
      <c r="D329" s="230" t="s">
        <v>149</v>
      </c>
      <c r="E329" s="39"/>
      <c r="F329" s="231" t="s">
        <v>521</v>
      </c>
      <c r="G329" s="39"/>
      <c r="H329" s="39"/>
      <c r="I329" s="232"/>
      <c r="J329" s="39"/>
      <c r="K329" s="39"/>
      <c r="L329" s="43"/>
      <c r="M329" s="233"/>
      <c r="N329" s="234"/>
      <c r="O329" s="90"/>
      <c r="P329" s="90"/>
      <c r="Q329" s="90"/>
      <c r="R329" s="90"/>
      <c r="S329" s="90"/>
      <c r="T329" s="91"/>
      <c r="U329" s="37"/>
      <c r="V329" s="37"/>
      <c r="W329" s="37"/>
      <c r="X329" s="37"/>
      <c r="Y329" s="37"/>
      <c r="Z329" s="37"/>
      <c r="AA329" s="37"/>
      <c r="AB329" s="37"/>
      <c r="AC329" s="37"/>
      <c r="AD329" s="37"/>
      <c r="AE329" s="37"/>
      <c r="AT329" s="16" t="s">
        <v>149</v>
      </c>
      <c r="AU329" s="16" t="s">
        <v>87</v>
      </c>
    </row>
    <row r="330" s="2" customFormat="1" ht="14.4" customHeight="1">
      <c r="A330" s="37"/>
      <c r="B330" s="38"/>
      <c r="C330" s="217" t="s">
        <v>522</v>
      </c>
      <c r="D330" s="217" t="s">
        <v>142</v>
      </c>
      <c r="E330" s="218" t="s">
        <v>523</v>
      </c>
      <c r="F330" s="219" t="s">
        <v>524</v>
      </c>
      <c r="G330" s="220" t="s">
        <v>145</v>
      </c>
      <c r="H330" s="221">
        <v>1.6799999999999999</v>
      </c>
      <c r="I330" s="222"/>
      <c r="J330" s="223">
        <f>ROUND(I330*H330,2)</f>
        <v>0</v>
      </c>
      <c r="K330" s="219" t="s">
        <v>146</v>
      </c>
      <c r="L330" s="43"/>
      <c r="M330" s="224" t="s">
        <v>1</v>
      </c>
      <c r="N330" s="225" t="s">
        <v>42</v>
      </c>
      <c r="O330" s="90"/>
      <c r="P330" s="226">
        <f>O330*H330</f>
        <v>0</v>
      </c>
      <c r="Q330" s="226">
        <v>0.00012</v>
      </c>
      <c r="R330" s="226">
        <f>Q330*H330</f>
        <v>0.00020159999999999999</v>
      </c>
      <c r="S330" s="226">
        <v>0</v>
      </c>
      <c r="T330" s="227">
        <f>S330*H330</f>
        <v>0</v>
      </c>
      <c r="U330" s="37"/>
      <c r="V330" s="37"/>
      <c r="W330" s="37"/>
      <c r="X330" s="37"/>
      <c r="Y330" s="37"/>
      <c r="Z330" s="37"/>
      <c r="AA330" s="37"/>
      <c r="AB330" s="37"/>
      <c r="AC330" s="37"/>
      <c r="AD330" s="37"/>
      <c r="AE330" s="37"/>
      <c r="AR330" s="228" t="s">
        <v>225</v>
      </c>
      <c r="AT330" s="228" t="s">
        <v>142</v>
      </c>
      <c r="AU330" s="228" t="s">
        <v>87</v>
      </c>
      <c r="AY330" s="16" t="s">
        <v>139</v>
      </c>
      <c r="BE330" s="229">
        <f>IF(N330="základní",J330,0)</f>
        <v>0</v>
      </c>
      <c r="BF330" s="229">
        <f>IF(N330="snížená",J330,0)</f>
        <v>0</v>
      </c>
      <c r="BG330" s="229">
        <f>IF(N330="zákl. přenesená",J330,0)</f>
        <v>0</v>
      </c>
      <c r="BH330" s="229">
        <f>IF(N330="sníž. přenesená",J330,0)</f>
        <v>0</v>
      </c>
      <c r="BI330" s="229">
        <f>IF(N330="nulová",J330,0)</f>
        <v>0</v>
      </c>
      <c r="BJ330" s="16" t="s">
        <v>85</v>
      </c>
      <c r="BK330" s="229">
        <f>ROUND(I330*H330,2)</f>
        <v>0</v>
      </c>
      <c r="BL330" s="16" t="s">
        <v>225</v>
      </c>
      <c r="BM330" s="228" t="s">
        <v>525</v>
      </c>
    </row>
    <row r="331" s="2" customFormat="1">
      <c r="A331" s="37"/>
      <c r="B331" s="38"/>
      <c r="C331" s="39"/>
      <c r="D331" s="230" t="s">
        <v>149</v>
      </c>
      <c r="E331" s="39"/>
      <c r="F331" s="231" t="s">
        <v>526</v>
      </c>
      <c r="G331" s="39"/>
      <c r="H331" s="39"/>
      <c r="I331" s="232"/>
      <c r="J331" s="39"/>
      <c r="K331" s="39"/>
      <c r="L331" s="43"/>
      <c r="M331" s="233"/>
      <c r="N331" s="234"/>
      <c r="O331" s="90"/>
      <c r="P331" s="90"/>
      <c r="Q331" s="90"/>
      <c r="R331" s="90"/>
      <c r="S331" s="90"/>
      <c r="T331" s="91"/>
      <c r="U331" s="37"/>
      <c r="V331" s="37"/>
      <c r="W331" s="37"/>
      <c r="X331" s="37"/>
      <c r="Y331" s="37"/>
      <c r="Z331" s="37"/>
      <c r="AA331" s="37"/>
      <c r="AB331" s="37"/>
      <c r="AC331" s="37"/>
      <c r="AD331" s="37"/>
      <c r="AE331" s="37"/>
      <c r="AT331" s="16" t="s">
        <v>149</v>
      </c>
      <c r="AU331" s="16" t="s">
        <v>87</v>
      </c>
    </row>
    <row r="332" s="12" customFormat="1" ht="22.8" customHeight="1">
      <c r="A332" s="12"/>
      <c r="B332" s="201"/>
      <c r="C332" s="202"/>
      <c r="D332" s="203" t="s">
        <v>76</v>
      </c>
      <c r="E332" s="215" t="s">
        <v>527</v>
      </c>
      <c r="F332" s="215" t="s">
        <v>528</v>
      </c>
      <c r="G332" s="202"/>
      <c r="H332" s="202"/>
      <c r="I332" s="205"/>
      <c r="J332" s="216">
        <f>BK332</f>
        <v>0</v>
      </c>
      <c r="K332" s="202"/>
      <c r="L332" s="207"/>
      <c r="M332" s="208"/>
      <c r="N332" s="209"/>
      <c r="O332" s="209"/>
      <c r="P332" s="210">
        <f>SUM(P333:P344)</f>
        <v>0</v>
      </c>
      <c r="Q332" s="209"/>
      <c r="R332" s="210">
        <f>SUM(R333:R344)</f>
        <v>0.11602928</v>
      </c>
      <c r="S332" s="209"/>
      <c r="T332" s="211">
        <f>SUM(T333:T344)</f>
        <v>0.02414032</v>
      </c>
      <c r="U332" s="12"/>
      <c r="V332" s="12"/>
      <c r="W332" s="12"/>
      <c r="X332" s="12"/>
      <c r="Y332" s="12"/>
      <c r="Z332" s="12"/>
      <c r="AA332" s="12"/>
      <c r="AB332" s="12"/>
      <c r="AC332" s="12"/>
      <c r="AD332" s="12"/>
      <c r="AE332" s="12"/>
      <c r="AR332" s="212" t="s">
        <v>87</v>
      </c>
      <c r="AT332" s="213" t="s">
        <v>76</v>
      </c>
      <c r="AU332" s="213" t="s">
        <v>85</v>
      </c>
      <c r="AY332" s="212" t="s">
        <v>139</v>
      </c>
      <c r="BK332" s="214">
        <f>SUM(BK333:BK344)</f>
        <v>0</v>
      </c>
    </row>
    <row r="333" s="2" customFormat="1" ht="14.4" customHeight="1">
      <c r="A333" s="37"/>
      <c r="B333" s="38"/>
      <c r="C333" s="217" t="s">
        <v>529</v>
      </c>
      <c r="D333" s="217" t="s">
        <v>142</v>
      </c>
      <c r="E333" s="218" t="s">
        <v>530</v>
      </c>
      <c r="F333" s="219" t="s">
        <v>531</v>
      </c>
      <c r="G333" s="220" t="s">
        <v>145</v>
      </c>
      <c r="H333" s="221">
        <v>77.872</v>
      </c>
      <c r="I333" s="222"/>
      <c r="J333" s="223">
        <f>ROUND(I333*H333,2)</f>
        <v>0</v>
      </c>
      <c r="K333" s="219" t="s">
        <v>146</v>
      </c>
      <c r="L333" s="43"/>
      <c r="M333" s="224" t="s">
        <v>1</v>
      </c>
      <c r="N333" s="225" t="s">
        <v>42</v>
      </c>
      <c r="O333" s="90"/>
      <c r="P333" s="226">
        <f>O333*H333</f>
        <v>0</v>
      </c>
      <c r="Q333" s="226">
        <v>0.001</v>
      </c>
      <c r="R333" s="226">
        <f>Q333*H333</f>
        <v>0.077871999999999997</v>
      </c>
      <c r="S333" s="226">
        <v>0.00031</v>
      </c>
      <c r="T333" s="227">
        <f>S333*H333</f>
        <v>0.02414032</v>
      </c>
      <c r="U333" s="37"/>
      <c r="V333" s="37"/>
      <c r="W333" s="37"/>
      <c r="X333" s="37"/>
      <c r="Y333" s="37"/>
      <c r="Z333" s="37"/>
      <c r="AA333" s="37"/>
      <c r="AB333" s="37"/>
      <c r="AC333" s="37"/>
      <c r="AD333" s="37"/>
      <c r="AE333" s="37"/>
      <c r="AR333" s="228" t="s">
        <v>225</v>
      </c>
      <c r="AT333" s="228" t="s">
        <v>142</v>
      </c>
      <c r="AU333" s="228" t="s">
        <v>87</v>
      </c>
      <c r="AY333" s="16" t="s">
        <v>139</v>
      </c>
      <c r="BE333" s="229">
        <f>IF(N333="základní",J333,0)</f>
        <v>0</v>
      </c>
      <c r="BF333" s="229">
        <f>IF(N333="snížená",J333,0)</f>
        <v>0</v>
      </c>
      <c r="BG333" s="229">
        <f>IF(N333="zákl. přenesená",J333,0)</f>
        <v>0</v>
      </c>
      <c r="BH333" s="229">
        <f>IF(N333="sníž. přenesená",J333,0)</f>
        <v>0</v>
      </c>
      <c r="BI333" s="229">
        <f>IF(N333="nulová",J333,0)</f>
        <v>0</v>
      </c>
      <c r="BJ333" s="16" t="s">
        <v>85</v>
      </c>
      <c r="BK333" s="229">
        <f>ROUND(I333*H333,2)</f>
        <v>0</v>
      </c>
      <c r="BL333" s="16" t="s">
        <v>225</v>
      </c>
      <c r="BM333" s="228" t="s">
        <v>532</v>
      </c>
    </row>
    <row r="334" s="2" customFormat="1">
      <c r="A334" s="37"/>
      <c r="B334" s="38"/>
      <c r="C334" s="39"/>
      <c r="D334" s="230" t="s">
        <v>149</v>
      </c>
      <c r="E334" s="39"/>
      <c r="F334" s="231" t="s">
        <v>533</v>
      </c>
      <c r="G334" s="39"/>
      <c r="H334" s="39"/>
      <c r="I334" s="232"/>
      <c r="J334" s="39"/>
      <c r="K334" s="39"/>
      <c r="L334" s="43"/>
      <c r="M334" s="233"/>
      <c r="N334" s="234"/>
      <c r="O334" s="90"/>
      <c r="P334" s="90"/>
      <c r="Q334" s="90"/>
      <c r="R334" s="90"/>
      <c r="S334" s="90"/>
      <c r="T334" s="91"/>
      <c r="U334" s="37"/>
      <c r="V334" s="37"/>
      <c r="W334" s="37"/>
      <c r="X334" s="37"/>
      <c r="Y334" s="37"/>
      <c r="Z334" s="37"/>
      <c r="AA334" s="37"/>
      <c r="AB334" s="37"/>
      <c r="AC334" s="37"/>
      <c r="AD334" s="37"/>
      <c r="AE334" s="37"/>
      <c r="AT334" s="16" t="s">
        <v>149</v>
      </c>
      <c r="AU334" s="16" t="s">
        <v>87</v>
      </c>
    </row>
    <row r="335" s="2" customFormat="1">
      <c r="A335" s="37"/>
      <c r="B335" s="38"/>
      <c r="C335" s="39"/>
      <c r="D335" s="230" t="s">
        <v>167</v>
      </c>
      <c r="E335" s="39"/>
      <c r="F335" s="235" t="s">
        <v>534</v>
      </c>
      <c r="G335" s="39"/>
      <c r="H335" s="39"/>
      <c r="I335" s="232"/>
      <c r="J335" s="39"/>
      <c r="K335" s="39"/>
      <c r="L335" s="43"/>
      <c r="M335" s="233"/>
      <c r="N335" s="234"/>
      <c r="O335" s="90"/>
      <c r="P335" s="90"/>
      <c r="Q335" s="90"/>
      <c r="R335" s="90"/>
      <c r="S335" s="90"/>
      <c r="T335" s="91"/>
      <c r="U335" s="37"/>
      <c r="V335" s="37"/>
      <c r="W335" s="37"/>
      <c r="X335" s="37"/>
      <c r="Y335" s="37"/>
      <c r="Z335" s="37"/>
      <c r="AA335" s="37"/>
      <c r="AB335" s="37"/>
      <c r="AC335" s="37"/>
      <c r="AD335" s="37"/>
      <c r="AE335" s="37"/>
      <c r="AT335" s="16" t="s">
        <v>167</v>
      </c>
      <c r="AU335" s="16" t="s">
        <v>87</v>
      </c>
    </row>
    <row r="336" s="13" customFormat="1">
      <c r="A336" s="13"/>
      <c r="B336" s="236"/>
      <c r="C336" s="237"/>
      <c r="D336" s="230" t="s">
        <v>180</v>
      </c>
      <c r="E336" s="238" t="s">
        <v>1</v>
      </c>
      <c r="F336" s="239" t="s">
        <v>535</v>
      </c>
      <c r="G336" s="237"/>
      <c r="H336" s="240">
        <v>77.872</v>
      </c>
      <c r="I336" s="241"/>
      <c r="J336" s="237"/>
      <c r="K336" s="237"/>
      <c r="L336" s="242"/>
      <c r="M336" s="243"/>
      <c r="N336" s="244"/>
      <c r="O336" s="244"/>
      <c r="P336" s="244"/>
      <c r="Q336" s="244"/>
      <c r="R336" s="244"/>
      <c r="S336" s="244"/>
      <c r="T336" s="245"/>
      <c r="U336" s="13"/>
      <c r="V336" s="13"/>
      <c r="W336" s="13"/>
      <c r="X336" s="13"/>
      <c r="Y336" s="13"/>
      <c r="Z336" s="13"/>
      <c r="AA336" s="13"/>
      <c r="AB336" s="13"/>
      <c r="AC336" s="13"/>
      <c r="AD336" s="13"/>
      <c r="AE336" s="13"/>
      <c r="AT336" s="246" t="s">
        <v>180</v>
      </c>
      <c r="AU336" s="246" t="s">
        <v>87</v>
      </c>
      <c r="AV336" s="13" t="s">
        <v>87</v>
      </c>
      <c r="AW336" s="13" t="s">
        <v>33</v>
      </c>
      <c r="AX336" s="13" t="s">
        <v>85</v>
      </c>
      <c r="AY336" s="246" t="s">
        <v>139</v>
      </c>
    </row>
    <row r="337" s="2" customFormat="1" ht="14.4" customHeight="1">
      <c r="A337" s="37"/>
      <c r="B337" s="38"/>
      <c r="C337" s="217" t="s">
        <v>536</v>
      </c>
      <c r="D337" s="217" t="s">
        <v>142</v>
      </c>
      <c r="E337" s="218" t="s">
        <v>537</v>
      </c>
      <c r="F337" s="219" t="s">
        <v>538</v>
      </c>
      <c r="G337" s="220" t="s">
        <v>145</v>
      </c>
      <c r="H337" s="221">
        <v>77.872</v>
      </c>
      <c r="I337" s="222"/>
      <c r="J337" s="223">
        <f>ROUND(I337*H337,2)</f>
        <v>0</v>
      </c>
      <c r="K337" s="219" t="s">
        <v>146</v>
      </c>
      <c r="L337" s="43"/>
      <c r="M337" s="224" t="s">
        <v>1</v>
      </c>
      <c r="N337" s="225" t="s">
        <v>42</v>
      </c>
      <c r="O337" s="90"/>
      <c r="P337" s="226">
        <f>O337*H337</f>
        <v>0</v>
      </c>
      <c r="Q337" s="226">
        <v>0</v>
      </c>
      <c r="R337" s="226">
        <f>Q337*H337</f>
        <v>0</v>
      </c>
      <c r="S337" s="226">
        <v>0</v>
      </c>
      <c r="T337" s="227">
        <f>S337*H337</f>
        <v>0</v>
      </c>
      <c r="U337" s="37"/>
      <c r="V337" s="37"/>
      <c r="W337" s="37"/>
      <c r="X337" s="37"/>
      <c r="Y337" s="37"/>
      <c r="Z337" s="37"/>
      <c r="AA337" s="37"/>
      <c r="AB337" s="37"/>
      <c r="AC337" s="37"/>
      <c r="AD337" s="37"/>
      <c r="AE337" s="37"/>
      <c r="AR337" s="228" t="s">
        <v>225</v>
      </c>
      <c r="AT337" s="228" t="s">
        <v>142</v>
      </c>
      <c r="AU337" s="228" t="s">
        <v>87</v>
      </c>
      <c r="AY337" s="16" t="s">
        <v>139</v>
      </c>
      <c r="BE337" s="229">
        <f>IF(N337="základní",J337,0)</f>
        <v>0</v>
      </c>
      <c r="BF337" s="229">
        <f>IF(N337="snížená",J337,0)</f>
        <v>0</v>
      </c>
      <c r="BG337" s="229">
        <f>IF(N337="zákl. přenesená",J337,0)</f>
        <v>0</v>
      </c>
      <c r="BH337" s="229">
        <f>IF(N337="sníž. přenesená",J337,0)</f>
        <v>0</v>
      </c>
      <c r="BI337" s="229">
        <f>IF(N337="nulová",J337,0)</f>
        <v>0</v>
      </c>
      <c r="BJ337" s="16" t="s">
        <v>85</v>
      </c>
      <c r="BK337" s="229">
        <f>ROUND(I337*H337,2)</f>
        <v>0</v>
      </c>
      <c r="BL337" s="16" t="s">
        <v>225</v>
      </c>
      <c r="BM337" s="228" t="s">
        <v>539</v>
      </c>
    </row>
    <row r="338" s="2" customFormat="1">
      <c r="A338" s="37"/>
      <c r="B338" s="38"/>
      <c r="C338" s="39"/>
      <c r="D338" s="230" t="s">
        <v>149</v>
      </c>
      <c r="E338" s="39"/>
      <c r="F338" s="231" t="s">
        <v>538</v>
      </c>
      <c r="G338" s="39"/>
      <c r="H338" s="39"/>
      <c r="I338" s="232"/>
      <c r="J338" s="39"/>
      <c r="K338" s="39"/>
      <c r="L338" s="43"/>
      <c r="M338" s="233"/>
      <c r="N338" s="234"/>
      <c r="O338" s="90"/>
      <c r="P338" s="90"/>
      <c r="Q338" s="90"/>
      <c r="R338" s="90"/>
      <c r="S338" s="90"/>
      <c r="T338" s="91"/>
      <c r="U338" s="37"/>
      <c r="V338" s="37"/>
      <c r="W338" s="37"/>
      <c r="X338" s="37"/>
      <c r="Y338" s="37"/>
      <c r="Z338" s="37"/>
      <c r="AA338" s="37"/>
      <c r="AB338" s="37"/>
      <c r="AC338" s="37"/>
      <c r="AD338" s="37"/>
      <c r="AE338" s="37"/>
      <c r="AT338" s="16" t="s">
        <v>149</v>
      </c>
      <c r="AU338" s="16" t="s">
        <v>87</v>
      </c>
    </row>
    <row r="339" s="2" customFormat="1" ht="14.4" customHeight="1">
      <c r="A339" s="37"/>
      <c r="B339" s="38"/>
      <c r="C339" s="217" t="s">
        <v>540</v>
      </c>
      <c r="D339" s="217" t="s">
        <v>142</v>
      </c>
      <c r="E339" s="218" t="s">
        <v>541</v>
      </c>
      <c r="F339" s="219" t="s">
        <v>542</v>
      </c>
      <c r="G339" s="220" t="s">
        <v>145</v>
      </c>
      <c r="H339" s="221">
        <v>77.872</v>
      </c>
      <c r="I339" s="222"/>
      <c r="J339" s="223">
        <f>ROUND(I339*H339,2)</f>
        <v>0</v>
      </c>
      <c r="K339" s="219" t="s">
        <v>146</v>
      </c>
      <c r="L339" s="43"/>
      <c r="M339" s="224" t="s">
        <v>1</v>
      </c>
      <c r="N339" s="225" t="s">
        <v>42</v>
      </c>
      <c r="O339" s="90"/>
      <c r="P339" s="226">
        <f>O339*H339</f>
        <v>0</v>
      </c>
      <c r="Q339" s="226">
        <v>0.00021000000000000001</v>
      </c>
      <c r="R339" s="226">
        <f>Q339*H339</f>
        <v>0.016353120000000002</v>
      </c>
      <c r="S339" s="226">
        <v>0</v>
      </c>
      <c r="T339" s="227">
        <f>S339*H339</f>
        <v>0</v>
      </c>
      <c r="U339" s="37"/>
      <c r="V339" s="37"/>
      <c r="W339" s="37"/>
      <c r="X339" s="37"/>
      <c r="Y339" s="37"/>
      <c r="Z339" s="37"/>
      <c r="AA339" s="37"/>
      <c r="AB339" s="37"/>
      <c r="AC339" s="37"/>
      <c r="AD339" s="37"/>
      <c r="AE339" s="37"/>
      <c r="AR339" s="228" t="s">
        <v>225</v>
      </c>
      <c r="AT339" s="228" t="s">
        <v>142</v>
      </c>
      <c r="AU339" s="228" t="s">
        <v>87</v>
      </c>
      <c r="AY339" s="16" t="s">
        <v>139</v>
      </c>
      <c r="BE339" s="229">
        <f>IF(N339="základní",J339,0)</f>
        <v>0</v>
      </c>
      <c r="BF339" s="229">
        <f>IF(N339="snížená",J339,0)</f>
        <v>0</v>
      </c>
      <c r="BG339" s="229">
        <f>IF(N339="zákl. přenesená",J339,0)</f>
        <v>0</v>
      </c>
      <c r="BH339" s="229">
        <f>IF(N339="sníž. přenesená",J339,0)</f>
        <v>0</v>
      </c>
      <c r="BI339" s="229">
        <f>IF(N339="nulová",J339,0)</f>
        <v>0</v>
      </c>
      <c r="BJ339" s="16" t="s">
        <v>85</v>
      </c>
      <c r="BK339" s="229">
        <f>ROUND(I339*H339,2)</f>
        <v>0</v>
      </c>
      <c r="BL339" s="16" t="s">
        <v>225</v>
      </c>
      <c r="BM339" s="228" t="s">
        <v>543</v>
      </c>
    </row>
    <row r="340" s="2" customFormat="1">
      <c r="A340" s="37"/>
      <c r="B340" s="38"/>
      <c r="C340" s="39"/>
      <c r="D340" s="230" t="s">
        <v>149</v>
      </c>
      <c r="E340" s="39"/>
      <c r="F340" s="231" t="s">
        <v>544</v>
      </c>
      <c r="G340" s="39"/>
      <c r="H340" s="39"/>
      <c r="I340" s="232"/>
      <c r="J340" s="39"/>
      <c r="K340" s="39"/>
      <c r="L340" s="43"/>
      <c r="M340" s="233"/>
      <c r="N340" s="234"/>
      <c r="O340" s="90"/>
      <c r="P340" s="90"/>
      <c r="Q340" s="90"/>
      <c r="R340" s="90"/>
      <c r="S340" s="90"/>
      <c r="T340" s="91"/>
      <c r="U340" s="37"/>
      <c r="V340" s="37"/>
      <c r="W340" s="37"/>
      <c r="X340" s="37"/>
      <c r="Y340" s="37"/>
      <c r="Z340" s="37"/>
      <c r="AA340" s="37"/>
      <c r="AB340" s="37"/>
      <c r="AC340" s="37"/>
      <c r="AD340" s="37"/>
      <c r="AE340" s="37"/>
      <c r="AT340" s="16" t="s">
        <v>149</v>
      </c>
      <c r="AU340" s="16" t="s">
        <v>87</v>
      </c>
    </row>
    <row r="341" s="2" customFormat="1" ht="14.4" customHeight="1">
      <c r="A341" s="37"/>
      <c r="B341" s="38"/>
      <c r="C341" s="217" t="s">
        <v>545</v>
      </c>
      <c r="D341" s="217" t="s">
        <v>142</v>
      </c>
      <c r="E341" s="218" t="s">
        <v>546</v>
      </c>
      <c r="F341" s="219" t="s">
        <v>547</v>
      </c>
      <c r="G341" s="220" t="s">
        <v>145</v>
      </c>
      <c r="H341" s="221">
        <v>77.872</v>
      </c>
      <c r="I341" s="222"/>
      <c r="J341" s="223">
        <f>ROUND(I341*H341,2)</f>
        <v>0</v>
      </c>
      <c r="K341" s="219" t="s">
        <v>146</v>
      </c>
      <c r="L341" s="43"/>
      <c r="M341" s="224" t="s">
        <v>1</v>
      </c>
      <c r="N341" s="225" t="s">
        <v>42</v>
      </c>
      <c r="O341" s="90"/>
      <c r="P341" s="226">
        <f>O341*H341</f>
        <v>0</v>
      </c>
      <c r="Q341" s="226">
        <v>0.00025999999999999998</v>
      </c>
      <c r="R341" s="226">
        <f>Q341*H341</f>
        <v>0.020246719999999999</v>
      </c>
      <c r="S341" s="226">
        <v>0</v>
      </c>
      <c r="T341" s="227">
        <f>S341*H341</f>
        <v>0</v>
      </c>
      <c r="U341" s="37"/>
      <c r="V341" s="37"/>
      <c r="W341" s="37"/>
      <c r="X341" s="37"/>
      <c r="Y341" s="37"/>
      <c r="Z341" s="37"/>
      <c r="AA341" s="37"/>
      <c r="AB341" s="37"/>
      <c r="AC341" s="37"/>
      <c r="AD341" s="37"/>
      <c r="AE341" s="37"/>
      <c r="AR341" s="228" t="s">
        <v>225</v>
      </c>
      <c r="AT341" s="228" t="s">
        <v>142</v>
      </c>
      <c r="AU341" s="228" t="s">
        <v>87</v>
      </c>
      <c r="AY341" s="16" t="s">
        <v>139</v>
      </c>
      <c r="BE341" s="229">
        <f>IF(N341="základní",J341,0)</f>
        <v>0</v>
      </c>
      <c r="BF341" s="229">
        <f>IF(N341="snížená",J341,0)</f>
        <v>0</v>
      </c>
      <c r="BG341" s="229">
        <f>IF(N341="zákl. přenesená",J341,0)</f>
        <v>0</v>
      </c>
      <c r="BH341" s="229">
        <f>IF(N341="sníž. přenesená",J341,0)</f>
        <v>0</v>
      </c>
      <c r="BI341" s="229">
        <f>IF(N341="nulová",J341,0)</f>
        <v>0</v>
      </c>
      <c r="BJ341" s="16" t="s">
        <v>85</v>
      </c>
      <c r="BK341" s="229">
        <f>ROUND(I341*H341,2)</f>
        <v>0</v>
      </c>
      <c r="BL341" s="16" t="s">
        <v>225</v>
      </c>
      <c r="BM341" s="228" t="s">
        <v>548</v>
      </c>
    </row>
    <row r="342" s="2" customFormat="1">
      <c r="A342" s="37"/>
      <c r="B342" s="38"/>
      <c r="C342" s="39"/>
      <c r="D342" s="230" t="s">
        <v>149</v>
      </c>
      <c r="E342" s="39"/>
      <c r="F342" s="231" t="s">
        <v>549</v>
      </c>
      <c r="G342" s="39"/>
      <c r="H342" s="39"/>
      <c r="I342" s="232"/>
      <c r="J342" s="39"/>
      <c r="K342" s="39"/>
      <c r="L342" s="43"/>
      <c r="M342" s="233"/>
      <c r="N342" s="234"/>
      <c r="O342" s="90"/>
      <c r="P342" s="90"/>
      <c r="Q342" s="90"/>
      <c r="R342" s="90"/>
      <c r="S342" s="90"/>
      <c r="T342" s="91"/>
      <c r="U342" s="37"/>
      <c r="V342" s="37"/>
      <c r="W342" s="37"/>
      <c r="X342" s="37"/>
      <c r="Y342" s="37"/>
      <c r="Z342" s="37"/>
      <c r="AA342" s="37"/>
      <c r="AB342" s="37"/>
      <c r="AC342" s="37"/>
      <c r="AD342" s="37"/>
      <c r="AE342" s="37"/>
      <c r="AT342" s="16" t="s">
        <v>149</v>
      </c>
      <c r="AU342" s="16" t="s">
        <v>87</v>
      </c>
    </row>
    <row r="343" s="2" customFormat="1" ht="14.4" customHeight="1">
      <c r="A343" s="37"/>
      <c r="B343" s="38"/>
      <c r="C343" s="217" t="s">
        <v>550</v>
      </c>
      <c r="D343" s="217" t="s">
        <v>142</v>
      </c>
      <c r="E343" s="218" t="s">
        <v>551</v>
      </c>
      <c r="F343" s="219" t="s">
        <v>552</v>
      </c>
      <c r="G343" s="220" t="s">
        <v>145</v>
      </c>
      <c r="H343" s="221">
        <v>77.872</v>
      </c>
      <c r="I343" s="222"/>
      <c r="J343" s="223">
        <f>ROUND(I343*H343,2)</f>
        <v>0</v>
      </c>
      <c r="K343" s="219" t="s">
        <v>146</v>
      </c>
      <c r="L343" s="43"/>
      <c r="M343" s="224" t="s">
        <v>1</v>
      </c>
      <c r="N343" s="225" t="s">
        <v>42</v>
      </c>
      <c r="O343" s="90"/>
      <c r="P343" s="226">
        <f>O343*H343</f>
        <v>0</v>
      </c>
      <c r="Q343" s="226">
        <v>2.0000000000000002E-05</v>
      </c>
      <c r="R343" s="226">
        <f>Q343*H343</f>
        <v>0.0015574400000000002</v>
      </c>
      <c r="S343" s="226">
        <v>0</v>
      </c>
      <c r="T343" s="227">
        <f>S343*H343</f>
        <v>0</v>
      </c>
      <c r="U343" s="37"/>
      <c r="V343" s="37"/>
      <c r="W343" s="37"/>
      <c r="X343" s="37"/>
      <c r="Y343" s="37"/>
      <c r="Z343" s="37"/>
      <c r="AA343" s="37"/>
      <c r="AB343" s="37"/>
      <c r="AC343" s="37"/>
      <c r="AD343" s="37"/>
      <c r="AE343" s="37"/>
      <c r="AR343" s="228" t="s">
        <v>225</v>
      </c>
      <c r="AT343" s="228" t="s">
        <v>142</v>
      </c>
      <c r="AU343" s="228" t="s">
        <v>87</v>
      </c>
      <c r="AY343" s="16" t="s">
        <v>139</v>
      </c>
      <c r="BE343" s="229">
        <f>IF(N343="základní",J343,0)</f>
        <v>0</v>
      </c>
      <c r="BF343" s="229">
        <f>IF(N343="snížená",J343,0)</f>
        <v>0</v>
      </c>
      <c r="BG343" s="229">
        <f>IF(N343="zákl. přenesená",J343,0)</f>
        <v>0</v>
      </c>
      <c r="BH343" s="229">
        <f>IF(N343="sníž. přenesená",J343,0)</f>
        <v>0</v>
      </c>
      <c r="BI343" s="229">
        <f>IF(N343="nulová",J343,0)</f>
        <v>0</v>
      </c>
      <c r="BJ343" s="16" t="s">
        <v>85</v>
      </c>
      <c r="BK343" s="229">
        <f>ROUND(I343*H343,2)</f>
        <v>0</v>
      </c>
      <c r="BL343" s="16" t="s">
        <v>225</v>
      </c>
      <c r="BM343" s="228" t="s">
        <v>553</v>
      </c>
    </row>
    <row r="344" s="2" customFormat="1">
      <c r="A344" s="37"/>
      <c r="B344" s="38"/>
      <c r="C344" s="39"/>
      <c r="D344" s="230" t="s">
        <v>149</v>
      </c>
      <c r="E344" s="39"/>
      <c r="F344" s="231" t="s">
        <v>554</v>
      </c>
      <c r="G344" s="39"/>
      <c r="H344" s="39"/>
      <c r="I344" s="232"/>
      <c r="J344" s="39"/>
      <c r="K344" s="39"/>
      <c r="L344" s="43"/>
      <c r="M344" s="233"/>
      <c r="N344" s="234"/>
      <c r="O344" s="90"/>
      <c r="P344" s="90"/>
      <c r="Q344" s="90"/>
      <c r="R344" s="90"/>
      <c r="S344" s="90"/>
      <c r="T344" s="91"/>
      <c r="U344" s="37"/>
      <c r="V344" s="37"/>
      <c r="W344" s="37"/>
      <c r="X344" s="37"/>
      <c r="Y344" s="37"/>
      <c r="Z344" s="37"/>
      <c r="AA344" s="37"/>
      <c r="AB344" s="37"/>
      <c r="AC344" s="37"/>
      <c r="AD344" s="37"/>
      <c r="AE344" s="37"/>
      <c r="AT344" s="16" t="s">
        <v>149</v>
      </c>
      <c r="AU344" s="16" t="s">
        <v>87</v>
      </c>
    </row>
    <row r="345" s="12" customFormat="1" ht="22.8" customHeight="1">
      <c r="A345" s="12"/>
      <c r="B345" s="201"/>
      <c r="C345" s="202"/>
      <c r="D345" s="203" t="s">
        <v>76</v>
      </c>
      <c r="E345" s="215" t="s">
        <v>555</v>
      </c>
      <c r="F345" s="215" t="s">
        <v>556</v>
      </c>
      <c r="G345" s="202"/>
      <c r="H345" s="202"/>
      <c r="I345" s="205"/>
      <c r="J345" s="216">
        <f>BK345</f>
        <v>0</v>
      </c>
      <c r="K345" s="202"/>
      <c r="L345" s="207"/>
      <c r="M345" s="208"/>
      <c r="N345" s="209"/>
      <c r="O345" s="209"/>
      <c r="P345" s="210">
        <f>SUM(P346:P358)</f>
        <v>0</v>
      </c>
      <c r="Q345" s="209"/>
      <c r="R345" s="210">
        <f>SUM(R346:R358)</f>
        <v>0.001</v>
      </c>
      <c r="S345" s="209"/>
      <c r="T345" s="211">
        <f>SUM(T346:T358)</f>
        <v>0</v>
      </c>
      <c r="U345" s="12"/>
      <c r="V345" s="12"/>
      <c r="W345" s="12"/>
      <c r="X345" s="12"/>
      <c r="Y345" s="12"/>
      <c r="Z345" s="12"/>
      <c r="AA345" s="12"/>
      <c r="AB345" s="12"/>
      <c r="AC345" s="12"/>
      <c r="AD345" s="12"/>
      <c r="AE345" s="12"/>
      <c r="AR345" s="212" t="s">
        <v>87</v>
      </c>
      <c r="AT345" s="213" t="s">
        <v>76</v>
      </c>
      <c r="AU345" s="213" t="s">
        <v>85</v>
      </c>
      <c r="AY345" s="212" t="s">
        <v>139</v>
      </c>
      <c r="BK345" s="214">
        <f>SUM(BK346:BK358)</f>
        <v>0</v>
      </c>
    </row>
    <row r="346" s="2" customFormat="1" ht="14.4" customHeight="1">
      <c r="A346" s="37"/>
      <c r="B346" s="38"/>
      <c r="C346" s="217" t="s">
        <v>557</v>
      </c>
      <c r="D346" s="217" t="s">
        <v>142</v>
      </c>
      <c r="E346" s="218" t="s">
        <v>558</v>
      </c>
      <c r="F346" s="219" t="s">
        <v>559</v>
      </c>
      <c r="G346" s="220" t="s">
        <v>145</v>
      </c>
      <c r="H346" s="221">
        <v>2.3679999999999999</v>
      </c>
      <c r="I346" s="222"/>
      <c r="J346" s="223">
        <f>ROUND(I346*H346,2)</f>
        <v>0</v>
      </c>
      <c r="K346" s="219" t="s">
        <v>146</v>
      </c>
      <c r="L346" s="43"/>
      <c r="M346" s="224" t="s">
        <v>1</v>
      </c>
      <c r="N346" s="225" t="s">
        <v>42</v>
      </c>
      <c r="O346" s="90"/>
      <c r="P346" s="226">
        <f>O346*H346</f>
        <v>0</v>
      </c>
      <c r="Q346" s="226">
        <v>0</v>
      </c>
      <c r="R346" s="226">
        <f>Q346*H346</f>
        <v>0</v>
      </c>
      <c r="S346" s="226">
        <v>0</v>
      </c>
      <c r="T346" s="227">
        <f>S346*H346</f>
        <v>0</v>
      </c>
      <c r="U346" s="37"/>
      <c r="V346" s="37"/>
      <c r="W346" s="37"/>
      <c r="X346" s="37"/>
      <c r="Y346" s="37"/>
      <c r="Z346" s="37"/>
      <c r="AA346" s="37"/>
      <c r="AB346" s="37"/>
      <c r="AC346" s="37"/>
      <c r="AD346" s="37"/>
      <c r="AE346" s="37"/>
      <c r="AR346" s="228" t="s">
        <v>225</v>
      </c>
      <c r="AT346" s="228" t="s">
        <v>142</v>
      </c>
      <c r="AU346" s="228" t="s">
        <v>87</v>
      </c>
      <c r="AY346" s="16" t="s">
        <v>139</v>
      </c>
      <c r="BE346" s="229">
        <f>IF(N346="základní",J346,0)</f>
        <v>0</v>
      </c>
      <c r="BF346" s="229">
        <f>IF(N346="snížená",J346,0)</f>
        <v>0</v>
      </c>
      <c r="BG346" s="229">
        <f>IF(N346="zákl. přenesená",J346,0)</f>
        <v>0</v>
      </c>
      <c r="BH346" s="229">
        <f>IF(N346="sníž. přenesená",J346,0)</f>
        <v>0</v>
      </c>
      <c r="BI346" s="229">
        <f>IF(N346="nulová",J346,0)</f>
        <v>0</v>
      </c>
      <c r="BJ346" s="16" t="s">
        <v>85</v>
      </c>
      <c r="BK346" s="229">
        <f>ROUND(I346*H346,2)</f>
        <v>0</v>
      </c>
      <c r="BL346" s="16" t="s">
        <v>225</v>
      </c>
      <c r="BM346" s="228" t="s">
        <v>560</v>
      </c>
    </row>
    <row r="347" s="2" customFormat="1">
      <c r="A347" s="37"/>
      <c r="B347" s="38"/>
      <c r="C347" s="39"/>
      <c r="D347" s="230" t="s">
        <v>149</v>
      </c>
      <c r="E347" s="39"/>
      <c r="F347" s="231" t="s">
        <v>561</v>
      </c>
      <c r="G347" s="39"/>
      <c r="H347" s="39"/>
      <c r="I347" s="232"/>
      <c r="J347" s="39"/>
      <c r="K347" s="39"/>
      <c r="L347" s="43"/>
      <c r="M347" s="233"/>
      <c r="N347" s="234"/>
      <c r="O347" s="90"/>
      <c r="P347" s="90"/>
      <c r="Q347" s="90"/>
      <c r="R347" s="90"/>
      <c r="S347" s="90"/>
      <c r="T347" s="91"/>
      <c r="U347" s="37"/>
      <c r="V347" s="37"/>
      <c r="W347" s="37"/>
      <c r="X347" s="37"/>
      <c r="Y347" s="37"/>
      <c r="Z347" s="37"/>
      <c r="AA347" s="37"/>
      <c r="AB347" s="37"/>
      <c r="AC347" s="37"/>
      <c r="AD347" s="37"/>
      <c r="AE347" s="37"/>
      <c r="AT347" s="16" t="s">
        <v>149</v>
      </c>
      <c r="AU347" s="16" t="s">
        <v>87</v>
      </c>
    </row>
    <row r="348" s="2" customFormat="1">
      <c r="A348" s="37"/>
      <c r="B348" s="38"/>
      <c r="C348" s="39"/>
      <c r="D348" s="230" t="s">
        <v>167</v>
      </c>
      <c r="E348" s="39"/>
      <c r="F348" s="235" t="s">
        <v>562</v>
      </c>
      <c r="G348" s="39"/>
      <c r="H348" s="39"/>
      <c r="I348" s="232"/>
      <c r="J348" s="39"/>
      <c r="K348" s="39"/>
      <c r="L348" s="43"/>
      <c r="M348" s="233"/>
      <c r="N348" s="234"/>
      <c r="O348" s="90"/>
      <c r="P348" s="90"/>
      <c r="Q348" s="90"/>
      <c r="R348" s="90"/>
      <c r="S348" s="90"/>
      <c r="T348" s="91"/>
      <c r="U348" s="37"/>
      <c r="V348" s="37"/>
      <c r="W348" s="37"/>
      <c r="X348" s="37"/>
      <c r="Y348" s="37"/>
      <c r="Z348" s="37"/>
      <c r="AA348" s="37"/>
      <c r="AB348" s="37"/>
      <c r="AC348" s="37"/>
      <c r="AD348" s="37"/>
      <c r="AE348" s="37"/>
      <c r="AT348" s="16" t="s">
        <v>167</v>
      </c>
      <c r="AU348" s="16" t="s">
        <v>87</v>
      </c>
    </row>
    <row r="349" s="13" customFormat="1">
      <c r="A349" s="13"/>
      <c r="B349" s="236"/>
      <c r="C349" s="237"/>
      <c r="D349" s="230" t="s">
        <v>180</v>
      </c>
      <c r="E349" s="238" t="s">
        <v>1</v>
      </c>
      <c r="F349" s="239" t="s">
        <v>563</v>
      </c>
      <c r="G349" s="237"/>
      <c r="H349" s="240">
        <v>2.3679999999999999</v>
      </c>
      <c r="I349" s="241"/>
      <c r="J349" s="237"/>
      <c r="K349" s="237"/>
      <c r="L349" s="242"/>
      <c r="M349" s="243"/>
      <c r="N349" s="244"/>
      <c r="O349" s="244"/>
      <c r="P349" s="244"/>
      <c r="Q349" s="244"/>
      <c r="R349" s="244"/>
      <c r="S349" s="244"/>
      <c r="T349" s="245"/>
      <c r="U349" s="13"/>
      <c r="V349" s="13"/>
      <c r="W349" s="13"/>
      <c r="X349" s="13"/>
      <c r="Y349" s="13"/>
      <c r="Z349" s="13"/>
      <c r="AA349" s="13"/>
      <c r="AB349" s="13"/>
      <c r="AC349" s="13"/>
      <c r="AD349" s="13"/>
      <c r="AE349" s="13"/>
      <c r="AT349" s="246" t="s">
        <v>180</v>
      </c>
      <c r="AU349" s="246" t="s">
        <v>87</v>
      </c>
      <c r="AV349" s="13" t="s">
        <v>87</v>
      </c>
      <c r="AW349" s="13" t="s">
        <v>33</v>
      </c>
      <c r="AX349" s="13" t="s">
        <v>85</v>
      </c>
      <c r="AY349" s="246" t="s">
        <v>139</v>
      </c>
    </row>
    <row r="350" s="2" customFormat="1" ht="14.4" customHeight="1">
      <c r="A350" s="37"/>
      <c r="B350" s="38"/>
      <c r="C350" s="257" t="s">
        <v>564</v>
      </c>
      <c r="D350" s="257" t="s">
        <v>243</v>
      </c>
      <c r="E350" s="258" t="s">
        <v>565</v>
      </c>
      <c r="F350" s="259" t="s">
        <v>566</v>
      </c>
      <c r="G350" s="260" t="s">
        <v>153</v>
      </c>
      <c r="H350" s="261">
        <v>1</v>
      </c>
      <c r="I350" s="262"/>
      <c r="J350" s="263">
        <f>ROUND(I350*H350,2)</f>
        <v>0</v>
      </c>
      <c r="K350" s="259" t="s">
        <v>1</v>
      </c>
      <c r="L350" s="264"/>
      <c r="M350" s="265" t="s">
        <v>1</v>
      </c>
      <c r="N350" s="266" t="s">
        <v>42</v>
      </c>
      <c r="O350" s="90"/>
      <c r="P350" s="226">
        <f>O350*H350</f>
        <v>0</v>
      </c>
      <c r="Q350" s="226">
        <v>0.001</v>
      </c>
      <c r="R350" s="226">
        <f>Q350*H350</f>
        <v>0.001</v>
      </c>
      <c r="S350" s="226">
        <v>0</v>
      </c>
      <c r="T350" s="227">
        <f>S350*H350</f>
        <v>0</v>
      </c>
      <c r="U350" s="37"/>
      <c r="V350" s="37"/>
      <c r="W350" s="37"/>
      <c r="X350" s="37"/>
      <c r="Y350" s="37"/>
      <c r="Z350" s="37"/>
      <c r="AA350" s="37"/>
      <c r="AB350" s="37"/>
      <c r="AC350" s="37"/>
      <c r="AD350" s="37"/>
      <c r="AE350" s="37"/>
      <c r="AR350" s="228" t="s">
        <v>246</v>
      </c>
      <c r="AT350" s="228" t="s">
        <v>243</v>
      </c>
      <c r="AU350" s="228" t="s">
        <v>87</v>
      </c>
      <c r="AY350" s="16" t="s">
        <v>139</v>
      </c>
      <c r="BE350" s="229">
        <f>IF(N350="základní",J350,0)</f>
        <v>0</v>
      </c>
      <c r="BF350" s="229">
        <f>IF(N350="snížená",J350,0)</f>
        <v>0</v>
      </c>
      <c r="BG350" s="229">
        <f>IF(N350="zákl. přenesená",J350,0)</f>
        <v>0</v>
      </c>
      <c r="BH350" s="229">
        <f>IF(N350="sníž. přenesená",J350,0)</f>
        <v>0</v>
      </c>
      <c r="BI350" s="229">
        <f>IF(N350="nulová",J350,0)</f>
        <v>0</v>
      </c>
      <c r="BJ350" s="16" t="s">
        <v>85</v>
      </c>
      <c r="BK350" s="229">
        <f>ROUND(I350*H350,2)</f>
        <v>0</v>
      </c>
      <c r="BL350" s="16" t="s">
        <v>225</v>
      </c>
      <c r="BM350" s="228" t="s">
        <v>567</v>
      </c>
    </row>
    <row r="351" s="2" customFormat="1">
      <c r="A351" s="37"/>
      <c r="B351" s="38"/>
      <c r="C351" s="39"/>
      <c r="D351" s="230" t="s">
        <v>149</v>
      </c>
      <c r="E351" s="39"/>
      <c r="F351" s="231" t="s">
        <v>566</v>
      </c>
      <c r="G351" s="39"/>
      <c r="H351" s="39"/>
      <c r="I351" s="232"/>
      <c r="J351" s="39"/>
      <c r="K351" s="39"/>
      <c r="L351" s="43"/>
      <c r="M351" s="233"/>
      <c r="N351" s="234"/>
      <c r="O351" s="90"/>
      <c r="P351" s="90"/>
      <c r="Q351" s="90"/>
      <c r="R351" s="90"/>
      <c r="S351" s="90"/>
      <c r="T351" s="91"/>
      <c r="U351" s="37"/>
      <c r="V351" s="37"/>
      <c r="W351" s="37"/>
      <c r="X351" s="37"/>
      <c r="Y351" s="37"/>
      <c r="Z351" s="37"/>
      <c r="AA351" s="37"/>
      <c r="AB351" s="37"/>
      <c r="AC351" s="37"/>
      <c r="AD351" s="37"/>
      <c r="AE351" s="37"/>
      <c r="AT351" s="16" t="s">
        <v>149</v>
      </c>
      <c r="AU351" s="16" t="s">
        <v>87</v>
      </c>
    </row>
    <row r="352" s="2" customFormat="1" ht="14.4" customHeight="1">
      <c r="A352" s="37"/>
      <c r="B352" s="38"/>
      <c r="C352" s="217" t="s">
        <v>568</v>
      </c>
      <c r="D352" s="217" t="s">
        <v>142</v>
      </c>
      <c r="E352" s="218" t="s">
        <v>569</v>
      </c>
      <c r="F352" s="219" t="s">
        <v>570</v>
      </c>
      <c r="G352" s="220" t="s">
        <v>145</v>
      </c>
      <c r="H352" s="221">
        <v>2.3679999999999999</v>
      </c>
      <c r="I352" s="222"/>
      <c r="J352" s="223">
        <f>ROUND(I352*H352,2)</f>
        <v>0</v>
      </c>
      <c r="K352" s="219" t="s">
        <v>1</v>
      </c>
      <c r="L352" s="43"/>
      <c r="M352" s="224" t="s">
        <v>1</v>
      </c>
      <c r="N352" s="225" t="s">
        <v>42</v>
      </c>
      <c r="O352" s="90"/>
      <c r="P352" s="226">
        <f>O352*H352</f>
        <v>0</v>
      </c>
      <c r="Q352" s="226">
        <v>0</v>
      </c>
      <c r="R352" s="226">
        <f>Q352*H352</f>
        <v>0</v>
      </c>
      <c r="S352" s="226">
        <v>0</v>
      </c>
      <c r="T352" s="227">
        <f>S352*H352</f>
        <v>0</v>
      </c>
      <c r="U352" s="37"/>
      <c r="V352" s="37"/>
      <c r="W352" s="37"/>
      <c r="X352" s="37"/>
      <c r="Y352" s="37"/>
      <c r="Z352" s="37"/>
      <c r="AA352" s="37"/>
      <c r="AB352" s="37"/>
      <c r="AC352" s="37"/>
      <c r="AD352" s="37"/>
      <c r="AE352" s="37"/>
      <c r="AR352" s="228" t="s">
        <v>225</v>
      </c>
      <c r="AT352" s="228" t="s">
        <v>142</v>
      </c>
      <c r="AU352" s="228" t="s">
        <v>87</v>
      </c>
      <c r="AY352" s="16" t="s">
        <v>139</v>
      </c>
      <c r="BE352" s="229">
        <f>IF(N352="základní",J352,0)</f>
        <v>0</v>
      </c>
      <c r="BF352" s="229">
        <f>IF(N352="snížená",J352,0)</f>
        <v>0</v>
      </c>
      <c r="BG352" s="229">
        <f>IF(N352="zákl. přenesená",J352,0)</f>
        <v>0</v>
      </c>
      <c r="BH352" s="229">
        <f>IF(N352="sníž. přenesená",J352,0)</f>
        <v>0</v>
      </c>
      <c r="BI352" s="229">
        <f>IF(N352="nulová",J352,0)</f>
        <v>0</v>
      </c>
      <c r="BJ352" s="16" t="s">
        <v>85</v>
      </c>
      <c r="BK352" s="229">
        <f>ROUND(I352*H352,2)</f>
        <v>0</v>
      </c>
      <c r="BL352" s="16" t="s">
        <v>225</v>
      </c>
      <c r="BM352" s="228" t="s">
        <v>571</v>
      </c>
    </row>
    <row r="353" s="2" customFormat="1">
      <c r="A353" s="37"/>
      <c r="B353" s="38"/>
      <c r="C353" s="39"/>
      <c r="D353" s="230" t="s">
        <v>149</v>
      </c>
      <c r="E353" s="39"/>
      <c r="F353" s="231" t="s">
        <v>570</v>
      </c>
      <c r="G353" s="39"/>
      <c r="H353" s="39"/>
      <c r="I353" s="232"/>
      <c r="J353" s="39"/>
      <c r="K353" s="39"/>
      <c r="L353" s="43"/>
      <c r="M353" s="233"/>
      <c r="N353" s="234"/>
      <c r="O353" s="90"/>
      <c r="P353" s="90"/>
      <c r="Q353" s="90"/>
      <c r="R353" s="90"/>
      <c r="S353" s="90"/>
      <c r="T353" s="91"/>
      <c r="U353" s="37"/>
      <c r="V353" s="37"/>
      <c r="W353" s="37"/>
      <c r="X353" s="37"/>
      <c r="Y353" s="37"/>
      <c r="Z353" s="37"/>
      <c r="AA353" s="37"/>
      <c r="AB353" s="37"/>
      <c r="AC353" s="37"/>
      <c r="AD353" s="37"/>
      <c r="AE353" s="37"/>
      <c r="AT353" s="16" t="s">
        <v>149</v>
      </c>
      <c r="AU353" s="16" t="s">
        <v>87</v>
      </c>
    </row>
    <row r="354" s="2" customFormat="1">
      <c r="A354" s="37"/>
      <c r="B354" s="38"/>
      <c r="C354" s="39"/>
      <c r="D354" s="230" t="s">
        <v>167</v>
      </c>
      <c r="E354" s="39"/>
      <c r="F354" s="235" t="s">
        <v>562</v>
      </c>
      <c r="G354" s="39"/>
      <c r="H354" s="39"/>
      <c r="I354" s="232"/>
      <c r="J354" s="39"/>
      <c r="K354" s="39"/>
      <c r="L354" s="43"/>
      <c r="M354" s="233"/>
      <c r="N354" s="234"/>
      <c r="O354" s="90"/>
      <c r="P354" s="90"/>
      <c r="Q354" s="90"/>
      <c r="R354" s="90"/>
      <c r="S354" s="90"/>
      <c r="T354" s="91"/>
      <c r="U354" s="37"/>
      <c r="V354" s="37"/>
      <c r="W354" s="37"/>
      <c r="X354" s="37"/>
      <c r="Y354" s="37"/>
      <c r="Z354" s="37"/>
      <c r="AA354" s="37"/>
      <c r="AB354" s="37"/>
      <c r="AC354" s="37"/>
      <c r="AD354" s="37"/>
      <c r="AE354" s="37"/>
      <c r="AT354" s="16" t="s">
        <v>167</v>
      </c>
      <c r="AU354" s="16" t="s">
        <v>87</v>
      </c>
    </row>
    <row r="355" s="13" customFormat="1">
      <c r="A355" s="13"/>
      <c r="B355" s="236"/>
      <c r="C355" s="237"/>
      <c r="D355" s="230" t="s">
        <v>180</v>
      </c>
      <c r="E355" s="238" t="s">
        <v>1</v>
      </c>
      <c r="F355" s="239" t="s">
        <v>572</v>
      </c>
      <c r="G355" s="237"/>
      <c r="H355" s="240">
        <v>2.3679999999999999</v>
      </c>
      <c r="I355" s="241"/>
      <c r="J355" s="237"/>
      <c r="K355" s="237"/>
      <c r="L355" s="242"/>
      <c r="M355" s="243"/>
      <c r="N355" s="244"/>
      <c r="O355" s="244"/>
      <c r="P355" s="244"/>
      <c r="Q355" s="244"/>
      <c r="R355" s="244"/>
      <c r="S355" s="244"/>
      <c r="T355" s="245"/>
      <c r="U355" s="13"/>
      <c r="V355" s="13"/>
      <c r="W355" s="13"/>
      <c r="X355" s="13"/>
      <c r="Y355" s="13"/>
      <c r="Z355" s="13"/>
      <c r="AA355" s="13"/>
      <c r="AB355" s="13"/>
      <c r="AC355" s="13"/>
      <c r="AD355" s="13"/>
      <c r="AE355" s="13"/>
      <c r="AT355" s="246" t="s">
        <v>180</v>
      </c>
      <c r="AU355" s="246" t="s">
        <v>87</v>
      </c>
      <c r="AV355" s="13" t="s">
        <v>87</v>
      </c>
      <c r="AW355" s="13" t="s">
        <v>33</v>
      </c>
      <c r="AX355" s="13" t="s">
        <v>85</v>
      </c>
      <c r="AY355" s="246" t="s">
        <v>139</v>
      </c>
    </row>
    <row r="356" s="2" customFormat="1" ht="14.4" customHeight="1">
      <c r="A356" s="37"/>
      <c r="B356" s="38"/>
      <c r="C356" s="217" t="s">
        <v>573</v>
      </c>
      <c r="D356" s="217" t="s">
        <v>142</v>
      </c>
      <c r="E356" s="218" t="s">
        <v>574</v>
      </c>
      <c r="F356" s="219" t="s">
        <v>575</v>
      </c>
      <c r="G356" s="220" t="s">
        <v>263</v>
      </c>
      <c r="H356" s="267"/>
      <c r="I356" s="222"/>
      <c r="J356" s="223">
        <f>ROUND(I356*H356,2)</f>
        <v>0</v>
      </c>
      <c r="K356" s="219" t="s">
        <v>146</v>
      </c>
      <c r="L356" s="43"/>
      <c r="M356" s="224" t="s">
        <v>1</v>
      </c>
      <c r="N356" s="225" t="s">
        <v>42</v>
      </c>
      <c r="O356" s="90"/>
      <c r="P356" s="226">
        <f>O356*H356</f>
        <v>0</v>
      </c>
      <c r="Q356" s="226">
        <v>0</v>
      </c>
      <c r="R356" s="226">
        <f>Q356*H356</f>
        <v>0</v>
      </c>
      <c r="S356" s="226">
        <v>0</v>
      </c>
      <c r="T356" s="227">
        <f>S356*H356</f>
        <v>0</v>
      </c>
      <c r="U356" s="37"/>
      <c r="V356" s="37"/>
      <c r="W356" s="37"/>
      <c r="X356" s="37"/>
      <c r="Y356" s="37"/>
      <c r="Z356" s="37"/>
      <c r="AA356" s="37"/>
      <c r="AB356" s="37"/>
      <c r="AC356" s="37"/>
      <c r="AD356" s="37"/>
      <c r="AE356" s="37"/>
      <c r="AR356" s="228" t="s">
        <v>225</v>
      </c>
      <c r="AT356" s="228" t="s">
        <v>142</v>
      </c>
      <c r="AU356" s="228" t="s">
        <v>87</v>
      </c>
      <c r="AY356" s="16" t="s">
        <v>139</v>
      </c>
      <c r="BE356" s="229">
        <f>IF(N356="základní",J356,0)</f>
        <v>0</v>
      </c>
      <c r="BF356" s="229">
        <f>IF(N356="snížená",J356,0)</f>
        <v>0</v>
      </c>
      <c r="BG356" s="229">
        <f>IF(N356="zákl. přenesená",J356,0)</f>
        <v>0</v>
      </c>
      <c r="BH356" s="229">
        <f>IF(N356="sníž. přenesená",J356,0)</f>
        <v>0</v>
      </c>
      <c r="BI356" s="229">
        <f>IF(N356="nulová",J356,0)</f>
        <v>0</v>
      </c>
      <c r="BJ356" s="16" t="s">
        <v>85</v>
      </c>
      <c r="BK356" s="229">
        <f>ROUND(I356*H356,2)</f>
        <v>0</v>
      </c>
      <c r="BL356" s="16" t="s">
        <v>225</v>
      </c>
      <c r="BM356" s="228" t="s">
        <v>576</v>
      </c>
    </row>
    <row r="357" s="2" customFormat="1">
      <c r="A357" s="37"/>
      <c r="B357" s="38"/>
      <c r="C357" s="39"/>
      <c r="D357" s="230" t="s">
        <v>149</v>
      </c>
      <c r="E357" s="39"/>
      <c r="F357" s="231" t="s">
        <v>577</v>
      </c>
      <c r="G357" s="39"/>
      <c r="H357" s="39"/>
      <c r="I357" s="232"/>
      <c r="J357" s="39"/>
      <c r="K357" s="39"/>
      <c r="L357" s="43"/>
      <c r="M357" s="233"/>
      <c r="N357" s="234"/>
      <c r="O357" s="90"/>
      <c r="P357" s="90"/>
      <c r="Q357" s="90"/>
      <c r="R357" s="90"/>
      <c r="S357" s="90"/>
      <c r="T357" s="91"/>
      <c r="U357" s="37"/>
      <c r="V357" s="37"/>
      <c r="W357" s="37"/>
      <c r="X357" s="37"/>
      <c r="Y357" s="37"/>
      <c r="Z357" s="37"/>
      <c r="AA357" s="37"/>
      <c r="AB357" s="37"/>
      <c r="AC357" s="37"/>
      <c r="AD357" s="37"/>
      <c r="AE357" s="37"/>
      <c r="AT357" s="16" t="s">
        <v>149</v>
      </c>
      <c r="AU357" s="16" t="s">
        <v>87</v>
      </c>
    </row>
    <row r="358" s="2" customFormat="1">
      <c r="A358" s="37"/>
      <c r="B358" s="38"/>
      <c r="C358" s="39"/>
      <c r="D358" s="230" t="s">
        <v>167</v>
      </c>
      <c r="E358" s="39"/>
      <c r="F358" s="235" t="s">
        <v>370</v>
      </c>
      <c r="G358" s="39"/>
      <c r="H358" s="39"/>
      <c r="I358" s="232"/>
      <c r="J358" s="39"/>
      <c r="K358" s="39"/>
      <c r="L358" s="43"/>
      <c r="M358" s="268"/>
      <c r="N358" s="269"/>
      <c r="O358" s="270"/>
      <c r="P358" s="270"/>
      <c r="Q358" s="270"/>
      <c r="R358" s="270"/>
      <c r="S358" s="270"/>
      <c r="T358" s="271"/>
      <c r="U358" s="37"/>
      <c r="V358" s="37"/>
      <c r="W358" s="37"/>
      <c r="X358" s="37"/>
      <c r="Y358" s="37"/>
      <c r="Z358" s="37"/>
      <c r="AA358" s="37"/>
      <c r="AB358" s="37"/>
      <c r="AC358" s="37"/>
      <c r="AD358" s="37"/>
      <c r="AE358" s="37"/>
      <c r="AT358" s="16" t="s">
        <v>167</v>
      </c>
      <c r="AU358" s="16" t="s">
        <v>87</v>
      </c>
    </row>
    <row r="359" s="2" customFormat="1" ht="6.96" customHeight="1">
      <c r="A359" s="37"/>
      <c r="B359" s="65"/>
      <c r="C359" s="66"/>
      <c r="D359" s="66"/>
      <c r="E359" s="66"/>
      <c r="F359" s="66"/>
      <c r="G359" s="66"/>
      <c r="H359" s="66"/>
      <c r="I359" s="66"/>
      <c r="J359" s="66"/>
      <c r="K359" s="66"/>
      <c r="L359" s="43"/>
      <c r="M359" s="37"/>
      <c r="O359" s="37"/>
      <c r="P359" s="37"/>
      <c r="Q359" s="37"/>
      <c r="R359" s="37"/>
      <c r="S359" s="37"/>
      <c r="T359" s="37"/>
      <c r="U359" s="37"/>
      <c r="V359" s="37"/>
      <c r="W359" s="37"/>
      <c r="X359" s="37"/>
      <c r="Y359" s="37"/>
      <c r="Z359" s="37"/>
      <c r="AA359" s="37"/>
      <c r="AB359" s="37"/>
      <c r="AC359" s="37"/>
      <c r="AD359" s="37"/>
      <c r="AE359" s="37"/>
    </row>
  </sheetData>
  <sheetProtection sheet="1" autoFilter="0" formatColumns="0" formatRows="0" objects="1" scenarios="1" spinCount="100000" saltValue="FCqBm8svCB69EuEi/mWb2DZbnX9GkaxcINtRIjlaBmeXNnnampZefipwjdjTBdrXDNXFOC+D2zAV+NdwU+1S3w==" hashValue="WaSdzdhfz9c4/2vVPEwgqbwzUp0yBfYfYG5EN2CviRPpt+8DhV2phNNC7mKBQ0ydekAdBcDwnp8PATlkRqOkcA==" algorithmName="SHA-512" password="CC35"/>
  <autoFilter ref="C129:K358"/>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35"/>
      <c r="C3" s="136"/>
      <c r="D3" s="136"/>
      <c r="E3" s="136"/>
      <c r="F3" s="136"/>
      <c r="G3" s="136"/>
      <c r="H3" s="136"/>
      <c r="I3" s="136"/>
      <c r="J3" s="136"/>
      <c r="K3" s="136"/>
      <c r="L3" s="19"/>
      <c r="AT3" s="16" t="s">
        <v>87</v>
      </c>
    </row>
    <row r="4" s="1" customFormat="1" ht="24.96" customHeight="1">
      <c r="B4" s="19"/>
      <c r="D4" s="137" t="s">
        <v>102</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KKN a.s.-Pavilon B-5.np.stavební úpravy pokoje primáře urologie</v>
      </c>
      <c r="F7" s="139"/>
      <c r="G7" s="139"/>
      <c r="H7" s="139"/>
      <c r="L7" s="19"/>
    </row>
    <row r="8" s="2" customFormat="1" ht="12" customHeight="1">
      <c r="A8" s="37"/>
      <c r="B8" s="43"/>
      <c r="C8" s="37"/>
      <c r="D8" s="139" t="s">
        <v>103</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578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11. 9. 2020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31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579</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ROUND(J122,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ROUND((SUM(BE122:BE260)),  2)</f>
        <v>0</v>
      </c>
      <c r="G33" s="37"/>
      <c r="H33" s="37"/>
      <c r="I33" s="154">
        <v>0.20999999999999999</v>
      </c>
      <c r="J33" s="153">
        <f>ROUND(((SUM(BE122:BE260))*I33),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ROUND((SUM(BF122:BF260)),  2)</f>
        <v>0</v>
      </c>
      <c r="G34" s="37"/>
      <c r="H34" s="37"/>
      <c r="I34" s="154">
        <v>0.14999999999999999</v>
      </c>
      <c r="J34" s="153">
        <f>ROUND(((SUM(BF122:BF260))*I34),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ROUND((SUM(BG122:BG260)),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ROUND((SUM(BH122:BH260)),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ROUND((SUM(BI122:BI260)),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105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KKN a.s.-Pavilon B-5.np.stavební úpravy pokoje primáře urologie</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103</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02 - Zdravotní instalace</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Karlovy Vary</v>
      </c>
      <c r="G89" s="39"/>
      <c r="H89" s="39"/>
      <c r="I89" s="31" t="s">
        <v>22</v>
      </c>
      <c r="J89" s="78" t="str">
        <f>IF(J12="","",J12)</f>
        <v>11. 9. 2020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KKN a.s.nem Karlovy Vary,Karlovy Vary</v>
      </c>
      <c r="G91" s="39"/>
      <c r="H91" s="39"/>
      <c r="I91" s="31" t="s">
        <v>30</v>
      </c>
      <c r="J91" s="35" t="str">
        <f>E21</f>
        <v>Jan Sobotka</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31" t="s">
        <v>34</v>
      </c>
      <c r="J92" s="35" t="str">
        <f>E24</f>
        <v>Sylva Kubová</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106</v>
      </c>
      <c r="D94" s="175"/>
      <c r="E94" s="175"/>
      <c r="F94" s="175"/>
      <c r="G94" s="175"/>
      <c r="H94" s="175"/>
      <c r="I94" s="175"/>
      <c r="J94" s="176" t="s">
        <v>107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108</v>
      </c>
      <c r="D96" s="39"/>
      <c r="E96" s="39"/>
      <c r="F96" s="39"/>
      <c r="G96" s="39"/>
      <c r="H96" s="39"/>
      <c r="I96" s="39"/>
      <c r="J96" s="109">
        <f>J122</f>
        <v>0</v>
      </c>
      <c r="K96" s="39"/>
      <c r="L96" s="62"/>
      <c r="S96" s="37"/>
      <c r="T96" s="37"/>
      <c r="U96" s="37"/>
      <c r="V96" s="37"/>
      <c r="W96" s="37"/>
      <c r="X96" s="37"/>
      <c r="Y96" s="37"/>
      <c r="Z96" s="37"/>
      <c r="AA96" s="37"/>
      <c r="AB96" s="37"/>
      <c r="AC96" s="37"/>
      <c r="AD96" s="37"/>
      <c r="AE96" s="37"/>
      <c r="AU96" s="16" t="s">
        <v>109</v>
      </c>
    </row>
    <row r="97" hidden="1" s="9" customFormat="1" ht="24.96" customHeight="1">
      <c r="A97" s="9"/>
      <c r="B97" s="178"/>
      <c r="C97" s="179"/>
      <c r="D97" s="180" t="s">
        <v>115</v>
      </c>
      <c r="E97" s="181"/>
      <c r="F97" s="181"/>
      <c r="G97" s="181"/>
      <c r="H97" s="181"/>
      <c r="I97" s="181"/>
      <c r="J97" s="182">
        <f>J123</f>
        <v>0</v>
      </c>
      <c r="K97" s="179"/>
      <c r="L97" s="183"/>
      <c r="S97" s="9"/>
      <c r="T97" s="9"/>
      <c r="U97" s="9"/>
      <c r="V97" s="9"/>
      <c r="W97" s="9"/>
      <c r="X97" s="9"/>
      <c r="Y97" s="9"/>
      <c r="Z97" s="9"/>
      <c r="AA97" s="9"/>
      <c r="AB97" s="9"/>
      <c r="AC97" s="9"/>
      <c r="AD97" s="9"/>
      <c r="AE97" s="9"/>
    </row>
    <row r="98" hidden="1" s="10" customFormat="1" ht="19.92" customHeight="1">
      <c r="A98" s="10"/>
      <c r="B98" s="184"/>
      <c r="C98" s="185"/>
      <c r="D98" s="186" t="s">
        <v>580</v>
      </c>
      <c r="E98" s="187"/>
      <c r="F98" s="187"/>
      <c r="G98" s="187"/>
      <c r="H98" s="187"/>
      <c r="I98" s="187"/>
      <c r="J98" s="188">
        <f>J124</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581</v>
      </c>
      <c r="E99" s="187"/>
      <c r="F99" s="187"/>
      <c r="G99" s="187"/>
      <c r="H99" s="187"/>
      <c r="I99" s="187"/>
      <c r="J99" s="188">
        <f>J162</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582</v>
      </c>
      <c r="E100" s="187"/>
      <c r="F100" s="187"/>
      <c r="G100" s="187"/>
      <c r="H100" s="187"/>
      <c r="I100" s="187"/>
      <c r="J100" s="188">
        <f>J210</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583</v>
      </c>
      <c r="E101" s="187"/>
      <c r="F101" s="187"/>
      <c r="G101" s="187"/>
      <c r="H101" s="187"/>
      <c r="I101" s="187"/>
      <c r="J101" s="188">
        <f>J251</f>
        <v>0</v>
      </c>
      <c r="K101" s="185"/>
      <c r="L101" s="189"/>
      <c r="S101" s="10"/>
      <c r="T101" s="10"/>
      <c r="U101" s="10"/>
      <c r="V101" s="10"/>
      <c r="W101" s="10"/>
      <c r="X101" s="10"/>
      <c r="Y101" s="10"/>
      <c r="Z101" s="10"/>
      <c r="AA101" s="10"/>
      <c r="AB101" s="10"/>
      <c r="AC101" s="10"/>
      <c r="AD101" s="10"/>
      <c r="AE101" s="10"/>
    </row>
    <row r="102" hidden="1" s="10" customFormat="1" ht="19.92" customHeight="1">
      <c r="A102" s="10"/>
      <c r="B102" s="184"/>
      <c r="C102" s="185"/>
      <c r="D102" s="186" t="s">
        <v>584</v>
      </c>
      <c r="E102" s="187"/>
      <c r="F102" s="187"/>
      <c r="G102" s="187"/>
      <c r="H102" s="187"/>
      <c r="I102" s="187"/>
      <c r="J102" s="188">
        <f>J259</f>
        <v>0</v>
      </c>
      <c r="K102" s="185"/>
      <c r="L102" s="189"/>
      <c r="S102" s="10"/>
      <c r="T102" s="10"/>
      <c r="U102" s="10"/>
      <c r="V102" s="10"/>
      <c r="W102" s="10"/>
      <c r="X102" s="10"/>
      <c r="Y102" s="10"/>
      <c r="Z102" s="10"/>
      <c r="AA102" s="10"/>
      <c r="AB102" s="10"/>
      <c r="AC102" s="10"/>
      <c r="AD102" s="10"/>
      <c r="AE102" s="10"/>
    </row>
    <row r="103" hidden="1"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124</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73" t="str">
        <f>E7</f>
        <v>KKN a.s.-Pavilon B-5.np.stavební úpravy pokoje primáře urologie</v>
      </c>
      <c r="F112" s="31"/>
      <c r="G112" s="31"/>
      <c r="H112" s="31"/>
      <c r="I112" s="39"/>
      <c r="J112" s="39"/>
      <c r="K112" s="39"/>
      <c r="L112" s="62"/>
      <c r="S112" s="37"/>
      <c r="T112" s="37"/>
      <c r="U112" s="37"/>
      <c r="V112" s="37"/>
      <c r="W112" s="37"/>
      <c r="X112" s="37"/>
      <c r="Y112" s="37"/>
      <c r="Z112" s="37"/>
      <c r="AA112" s="37"/>
      <c r="AB112" s="37"/>
      <c r="AC112" s="37"/>
      <c r="AD112" s="37"/>
      <c r="AE112" s="37"/>
    </row>
    <row r="113" s="2" customFormat="1" ht="12" customHeight="1">
      <c r="A113" s="37"/>
      <c r="B113" s="38"/>
      <c r="C113" s="31" t="s">
        <v>103</v>
      </c>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6.5" customHeight="1">
      <c r="A114" s="37"/>
      <c r="B114" s="38"/>
      <c r="C114" s="39"/>
      <c r="D114" s="39"/>
      <c r="E114" s="75" t="str">
        <f>E9</f>
        <v>02 - Zdravotní instalace</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20</v>
      </c>
      <c r="D116" s="39"/>
      <c r="E116" s="39"/>
      <c r="F116" s="26" t="str">
        <f>F12</f>
        <v>Karlovy Vary</v>
      </c>
      <c r="G116" s="39"/>
      <c r="H116" s="39"/>
      <c r="I116" s="31" t="s">
        <v>22</v>
      </c>
      <c r="J116" s="78" t="str">
        <f>IF(J12="","",J12)</f>
        <v>11. 9. 2020</v>
      </c>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5.15" customHeight="1">
      <c r="A118" s="37"/>
      <c r="B118" s="38"/>
      <c r="C118" s="31" t="s">
        <v>24</v>
      </c>
      <c r="D118" s="39"/>
      <c r="E118" s="39"/>
      <c r="F118" s="26" t="str">
        <f>E15</f>
        <v>KKN a.s.nem Karlovy Vary,Karlovy Vary</v>
      </c>
      <c r="G118" s="39"/>
      <c r="H118" s="39"/>
      <c r="I118" s="31" t="s">
        <v>30</v>
      </c>
      <c r="J118" s="35" t="str">
        <f>E21</f>
        <v>Jan Sobotka</v>
      </c>
      <c r="K118" s="39"/>
      <c r="L118" s="62"/>
      <c r="S118" s="37"/>
      <c r="T118" s="37"/>
      <c r="U118" s="37"/>
      <c r="V118" s="37"/>
      <c r="W118" s="37"/>
      <c r="X118" s="37"/>
      <c r="Y118" s="37"/>
      <c r="Z118" s="37"/>
      <c r="AA118" s="37"/>
      <c r="AB118" s="37"/>
      <c r="AC118" s="37"/>
      <c r="AD118" s="37"/>
      <c r="AE118" s="37"/>
    </row>
    <row r="119" s="2" customFormat="1" ht="15.15" customHeight="1">
      <c r="A119" s="37"/>
      <c r="B119" s="38"/>
      <c r="C119" s="31" t="s">
        <v>28</v>
      </c>
      <c r="D119" s="39"/>
      <c r="E119" s="39"/>
      <c r="F119" s="26" t="str">
        <f>IF(E18="","",E18)</f>
        <v>Vyplň údaj</v>
      </c>
      <c r="G119" s="39"/>
      <c r="H119" s="39"/>
      <c r="I119" s="31" t="s">
        <v>34</v>
      </c>
      <c r="J119" s="35" t="str">
        <f>E24</f>
        <v>Sylva Kubová</v>
      </c>
      <c r="K119" s="39"/>
      <c r="L119" s="62"/>
      <c r="S119" s="37"/>
      <c r="T119" s="37"/>
      <c r="U119" s="37"/>
      <c r="V119" s="37"/>
      <c r="W119" s="37"/>
      <c r="X119" s="37"/>
      <c r="Y119" s="37"/>
      <c r="Z119" s="37"/>
      <c r="AA119" s="37"/>
      <c r="AB119" s="37"/>
      <c r="AC119" s="37"/>
      <c r="AD119" s="37"/>
      <c r="AE119" s="37"/>
    </row>
    <row r="120" s="2" customFormat="1" ht="10.32"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11" customFormat="1" ht="29.28" customHeight="1">
      <c r="A121" s="190"/>
      <c r="B121" s="191"/>
      <c r="C121" s="192" t="s">
        <v>125</v>
      </c>
      <c r="D121" s="193" t="s">
        <v>62</v>
      </c>
      <c r="E121" s="193" t="s">
        <v>58</v>
      </c>
      <c r="F121" s="193" t="s">
        <v>59</v>
      </c>
      <c r="G121" s="193" t="s">
        <v>126</v>
      </c>
      <c r="H121" s="193" t="s">
        <v>127</v>
      </c>
      <c r="I121" s="193" t="s">
        <v>128</v>
      </c>
      <c r="J121" s="193" t="s">
        <v>107</v>
      </c>
      <c r="K121" s="194" t="s">
        <v>129</v>
      </c>
      <c r="L121" s="195"/>
      <c r="M121" s="99" t="s">
        <v>1</v>
      </c>
      <c r="N121" s="100" t="s">
        <v>41</v>
      </c>
      <c r="O121" s="100" t="s">
        <v>130</v>
      </c>
      <c r="P121" s="100" t="s">
        <v>131</v>
      </c>
      <c r="Q121" s="100" t="s">
        <v>132</v>
      </c>
      <c r="R121" s="100" t="s">
        <v>133</v>
      </c>
      <c r="S121" s="100" t="s">
        <v>134</v>
      </c>
      <c r="T121" s="101" t="s">
        <v>135</v>
      </c>
      <c r="U121" s="190"/>
      <c r="V121" s="190"/>
      <c r="W121" s="190"/>
      <c r="X121" s="190"/>
      <c r="Y121" s="190"/>
      <c r="Z121" s="190"/>
      <c r="AA121" s="190"/>
      <c r="AB121" s="190"/>
      <c r="AC121" s="190"/>
      <c r="AD121" s="190"/>
      <c r="AE121" s="190"/>
    </row>
    <row r="122" s="2" customFormat="1" ht="22.8" customHeight="1">
      <c r="A122" s="37"/>
      <c r="B122" s="38"/>
      <c r="C122" s="106" t="s">
        <v>136</v>
      </c>
      <c r="D122" s="39"/>
      <c r="E122" s="39"/>
      <c r="F122" s="39"/>
      <c r="G122" s="39"/>
      <c r="H122" s="39"/>
      <c r="I122" s="39"/>
      <c r="J122" s="196">
        <f>BK122</f>
        <v>0</v>
      </c>
      <c r="K122" s="39"/>
      <c r="L122" s="43"/>
      <c r="M122" s="102"/>
      <c r="N122" s="197"/>
      <c r="O122" s="103"/>
      <c r="P122" s="198">
        <f>P123</f>
        <v>0</v>
      </c>
      <c r="Q122" s="103"/>
      <c r="R122" s="198">
        <f>R123</f>
        <v>0.016399999999999998</v>
      </c>
      <c r="S122" s="103"/>
      <c r="T122" s="199">
        <f>T123</f>
        <v>0.03005</v>
      </c>
      <c r="U122" s="37"/>
      <c r="V122" s="37"/>
      <c r="W122" s="37"/>
      <c r="X122" s="37"/>
      <c r="Y122" s="37"/>
      <c r="Z122" s="37"/>
      <c r="AA122" s="37"/>
      <c r="AB122" s="37"/>
      <c r="AC122" s="37"/>
      <c r="AD122" s="37"/>
      <c r="AE122" s="37"/>
      <c r="AT122" s="16" t="s">
        <v>76</v>
      </c>
      <c r="AU122" s="16" t="s">
        <v>109</v>
      </c>
      <c r="BK122" s="200">
        <f>BK123</f>
        <v>0</v>
      </c>
    </row>
    <row r="123" s="12" customFormat="1" ht="25.92" customHeight="1">
      <c r="A123" s="12"/>
      <c r="B123" s="201"/>
      <c r="C123" s="202"/>
      <c r="D123" s="203" t="s">
        <v>76</v>
      </c>
      <c r="E123" s="204" t="s">
        <v>217</v>
      </c>
      <c r="F123" s="204" t="s">
        <v>218</v>
      </c>
      <c r="G123" s="202"/>
      <c r="H123" s="202"/>
      <c r="I123" s="205"/>
      <c r="J123" s="206">
        <f>BK123</f>
        <v>0</v>
      </c>
      <c r="K123" s="202"/>
      <c r="L123" s="207"/>
      <c r="M123" s="208"/>
      <c r="N123" s="209"/>
      <c r="O123" s="209"/>
      <c r="P123" s="210">
        <f>P124+P162+P210+P251+P259</f>
        <v>0</v>
      </c>
      <c r="Q123" s="209"/>
      <c r="R123" s="210">
        <f>R124+R162+R210+R251+R259</f>
        <v>0.016399999999999998</v>
      </c>
      <c r="S123" s="209"/>
      <c r="T123" s="211">
        <f>T124+T162+T210+T251+T259</f>
        <v>0.03005</v>
      </c>
      <c r="U123" s="12"/>
      <c r="V123" s="12"/>
      <c r="W123" s="12"/>
      <c r="X123" s="12"/>
      <c r="Y123" s="12"/>
      <c r="Z123" s="12"/>
      <c r="AA123" s="12"/>
      <c r="AB123" s="12"/>
      <c r="AC123" s="12"/>
      <c r="AD123" s="12"/>
      <c r="AE123" s="12"/>
      <c r="AR123" s="212" t="s">
        <v>87</v>
      </c>
      <c r="AT123" s="213" t="s">
        <v>76</v>
      </c>
      <c r="AU123" s="213" t="s">
        <v>77</v>
      </c>
      <c r="AY123" s="212" t="s">
        <v>139</v>
      </c>
      <c r="BK123" s="214">
        <f>BK124+BK162+BK210+BK251+BK259</f>
        <v>0</v>
      </c>
    </row>
    <row r="124" s="12" customFormat="1" ht="22.8" customHeight="1">
      <c r="A124" s="12"/>
      <c r="B124" s="201"/>
      <c r="C124" s="202"/>
      <c r="D124" s="203" t="s">
        <v>76</v>
      </c>
      <c r="E124" s="215" t="s">
        <v>585</v>
      </c>
      <c r="F124" s="215" t="s">
        <v>586</v>
      </c>
      <c r="G124" s="202"/>
      <c r="H124" s="202"/>
      <c r="I124" s="205"/>
      <c r="J124" s="216">
        <f>BK124</f>
        <v>0</v>
      </c>
      <c r="K124" s="202"/>
      <c r="L124" s="207"/>
      <c r="M124" s="208"/>
      <c r="N124" s="209"/>
      <c r="O124" s="209"/>
      <c r="P124" s="210">
        <f>SUM(P125:P161)</f>
        <v>0</v>
      </c>
      <c r="Q124" s="209"/>
      <c r="R124" s="210">
        <f>SUM(R125:R161)</f>
        <v>0.0056500000000000005</v>
      </c>
      <c r="S124" s="209"/>
      <c r="T124" s="211">
        <f>SUM(T125:T161)</f>
        <v>0.0063</v>
      </c>
      <c r="U124" s="12"/>
      <c r="V124" s="12"/>
      <c r="W124" s="12"/>
      <c r="X124" s="12"/>
      <c r="Y124" s="12"/>
      <c r="Z124" s="12"/>
      <c r="AA124" s="12"/>
      <c r="AB124" s="12"/>
      <c r="AC124" s="12"/>
      <c r="AD124" s="12"/>
      <c r="AE124" s="12"/>
      <c r="AR124" s="212" t="s">
        <v>87</v>
      </c>
      <c r="AT124" s="213" t="s">
        <v>76</v>
      </c>
      <c r="AU124" s="213" t="s">
        <v>85</v>
      </c>
      <c r="AY124" s="212" t="s">
        <v>139</v>
      </c>
      <c r="BK124" s="214">
        <f>SUM(BK125:BK161)</f>
        <v>0</v>
      </c>
    </row>
    <row r="125" s="2" customFormat="1" ht="14.4" customHeight="1">
      <c r="A125" s="37"/>
      <c r="B125" s="38"/>
      <c r="C125" s="217" t="s">
        <v>85</v>
      </c>
      <c r="D125" s="217" t="s">
        <v>142</v>
      </c>
      <c r="E125" s="218" t="s">
        <v>587</v>
      </c>
      <c r="F125" s="219" t="s">
        <v>588</v>
      </c>
      <c r="G125" s="220" t="s">
        <v>153</v>
      </c>
      <c r="H125" s="221">
        <v>1</v>
      </c>
      <c r="I125" s="222"/>
      <c r="J125" s="223">
        <f>ROUND(I125*H125,2)</f>
        <v>0</v>
      </c>
      <c r="K125" s="219" t="s">
        <v>146</v>
      </c>
      <c r="L125" s="43"/>
      <c r="M125" s="224" t="s">
        <v>1</v>
      </c>
      <c r="N125" s="225" t="s">
        <v>42</v>
      </c>
      <c r="O125" s="90"/>
      <c r="P125" s="226">
        <f>O125*H125</f>
        <v>0</v>
      </c>
      <c r="Q125" s="226">
        <v>0.0018400000000000001</v>
      </c>
      <c r="R125" s="226">
        <f>Q125*H125</f>
        <v>0.0018400000000000001</v>
      </c>
      <c r="S125" s="226">
        <v>0</v>
      </c>
      <c r="T125" s="227">
        <f>S125*H125</f>
        <v>0</v>
      </c>
      <c r="U125" s="37"/>
      <c r="V125" s="37"/>
      <c r="W125" s="37"/>
      <c r="X125" s="37"/>
      <c r="Y125" s="37"/>
      <c r="Z125" s="37"/>
      <c r="AA125" s="37"/>
      <c r="AB125" s="37"/>
      <c r="AC125" s="37"/>
      <c r="AD125" s="37"/>
      <c r="AE125" s="37"/>
      <c r="AR125" s="228" t="s">
        <v>225</v>
      </c>
      <c r="AT125" s="228" t="s">
        <v>142</v>
      </c>
      <c r="AU125" s="228" t="s">
        <v>87</v>
      </c>
      <c r="AY125" s="16" t="s">
        <v>139</v>
      </c>
      <c r="BE125" s="229">
        <f>IF(N125="základní",J125,0)</f>
        <v>0</v>
      </c>
      <c r="BF125" s="229">
        <f>IF(N125="snížená",J125,0)</f>
        <v>0</v>
      </c>
      <c r="BG125" s="229">
        <f>IF(N125="zákl. přenesená",J125,0)</f>
        <v>0</v>
      </c>
      <c r="BH125" s="229">
        <f>IF(N125="sníž. přenesená",J125,0)</f>
        <v>0</v>
      </c>
      <c r="BI125" s="229">
        <f>IF(N125="nulová",J125,0)</f>
        <v>0</v>
      </c>
      <c r="BJ125" s="16" t="s">
        <v>85</v>
      </c>
      <c r="BK125" s="229">
        <f>ROUND(I125*H125,2)</f>
        <v>0</v>
      </c>
      <c r="BL125" s="16" t="s">
        <v>225</v>
      </c>
      <c r="BM125" s="228" t="s">
        <v>589</v>
      </c>
    </row>
    <row r="126" s="2" customFormat="1">
      <c r="A126" s="37"/>
      <c r="B126" s="38"/>
      <c r="C126" s="39"/>
      <c r="D126" s="230" t="s">
        <v>149</v>
      </c>
      <c r="E126" s="39"/>
      <c r="F126" s="231" t="s">
        <v>590</v>
      </c>
      <c r="G126" s="39"/>
      <c r="H126" s="39"/>
      <c r="I126" s="232"/>
      <c r="J126" s="39"/>
      <c r="K126" s="39"/>
      <c r="L126" s="43"/>
      <c r="M126" s="233"/>
      <c r="N126" s="234"/>
      <c r="O126" s="90"/>
      <c r="P126" s="90"/>
      <c r="Q126" s="90"/>
      <c r="R126" s="90"/>
      <c r="S126" s="90"/>
      <c r="T126" s="91"/>
      <c r="U126" s="37"/>
      <c r="V126" s="37"/>
      <c r="W126" s="37"/>
      <c r="X126" s="37"/>
      <c r="Y126" s="37"/>
      <c r="Z126" s="37"/>
      <c r="AA126" s="37"/>
      <c r="AB126" s="37"/>
      <c r="AC126" s="37"/>
      <c r="AD126" s="37"/>
      <c r="AE126" s="37"/>
      <c r="AT126" s="16" t="s">
        <v>149</v>
      </c>
      <c r="AU126" s="16" t="s">
        <v>87</v>
      </c>
    </row>
    <row r="127" s="2" customFormat="1" ht="14.4" customHeight="1">
      <c r="A127" s="37"/>
      <c r="B127" s="38"/>
      <c r="C127" s="217" t="s">
        <v>87</v>
      </c>
      <c r="D127" s="217" t="s">
        <v>142</v>
      </c>
      <c r="E127" s="218" t="s">
        <v>591</v>
      </c>
      <c r="F127" s="219" t="s">
        <v>592</v>
      </c>
      <c r="G127" s="220" t="s">
        <v>153</v>
      </c>
      <c r="H127" s="221">
        <v>1</v>
      </c>
      <c r="I127" s="222"/>
      <c r="J127" s="223">
        <f>ROUND(I127*H127,2)</f>
        <v>0</v>
      </c>
      <c r="K127" s="219" t="s">
        <v>146</v>
      </c>
      <c r="L127" s="43"/>
      <c r="M127" s="224" t="s">
        <v>1</v>
      </c>
      <c r="N127" s="225" t="s">
        <v>42</v>
      </c>
      <c r="O127" s="90"/>
      <c r="P127" s="226">
        <f>O127*H127</f>
        <v>0</v>
      </c>
      <c r="Q127" s="226">
        <v>0</v>
      </c>
      <c r="R127" s="226">
        <f>Q127*H127</f>
        <v>0</v>
      </c>
      <c r="S127" s="226">
        <v>0</v>
      </c>
      <c r="T127" s="227">
        <f>S127*H127</f>
        <v>0</v>
      </c>
      <c r="U127" s="37"/>
      <c r="V127" s="37"/>
      <c r="W127" s="37"/>
      <c r="X127" s="37"/>
      <c r="Y127" s="37"/>
      <c r="Z127" s="37"/>
      <c r="AA127" s="37"/>
      <c r="AB127" s="37"/>
      <c r="AC127" s="37"/>
      <c r="AD127" s="37"/>
      <c r="AE127" s="37"/>
      <c r="AR127" s="228" t="s">
        <v>225</v>
      </c>
      <c r="AT127" s="228" t="s">
        <v>142</v>
      </c>
      <c r="AU127" s="228" t="s">
        <v>87</v>
      </c>
      <c r="AY127" s="16" t="s">
        <v>139</v>
      </c>
      <c r="BE127" s="229">
        <f>IF(N127="základní",J127,0)</f>
        <v>0</v>
      </c>
      <c r="BF127" s="229">
        <f>IF(N127="snížená",J127,0)</f>
        <v>0</v>
      </c>
      <c r="BG127" s="229">
        <f>IF(N127="zákl. přenesená",J127,0)</f>
        <v>0</v>
      </c>
      <c r="BH127" s="229">
        <f>IF(N127="sníž. přenesená",J127,0)</f>
        <v>0</v>
      </c>
      <c r="BI127" s="229">
        <f>IF(N127="nulová",J127,0)</f>
        <v>0</v>
      </c>
      <c r="BJ127" s="16" t="s">
        <v>85</v>
      </c>
      <c r="BK127" s="229">
        <f>ROUND(I127*H127,2)</f>
        <v>0</v>
      </c>
      <c r="BL127" s="16" t="s">
        <v>225</v>
      </c>
      <c r="BM127" s="228" t="s">
        <v>593</v>
      </c>
    </row>
    <row r="128" s="2" customFormat="1">
      <c r="A128" s="37"/>
      <c r="B128" s="38"/>
      <c r="C128" s="39"/>
      <c r="D128" s="230" t="s">
        <v>149</v>
      </c>
      <c r="E128" s="39"/>
      <c r="F128" s="231" t="s">
        <v>594</v>
      </c>
      <c r="G128" s="39"/>
      <c r="H128" s="39"/>
      <c r="I128" s="232"/>
      <c r="J128" s="39"/>
      <c r="K128" s="39"/>
      <c r="L128" s="43"/>
      <c r="M128" s="233"/>
      <c r="N128" s="234"/>
      <c r="O128" s="90"/>
      <c r="P128" s="90"/>
      <c r="Q128" s="90"/>
      <c r="R128" s="90"/>
      <c r="S128" s="90"/>
      <c r="T128" s="91"/>
      <c r="U128" s="37"/>
      <c r="V128" s="37"/>
      <c r="W128" s="37"/>
      <c r="X128" s="37"/>
      <c r="Y128" s="37"/>
      <c r="Z128" s="37"/>
      <c r="AA128" s="37"/>
      <c r="AB128" s="37"/>
      <c r="AC128" s="37"/>
      <c r="AD128" s="37"/>
      <c r="AE128" s="37"/>
      <c r="AT128" s="16" t="s">
        <v>149</v>
      </c>
      <c r="AU128" s="16" t="s">
        <v>87</v>
      </c>
    </row>
    <row r="129" s="2" customFormat="1" ht="14.4" customHeight="1">
      <c r="A129" s="37"/>
      <c r="B129" s="38"/>
      <c r="C129" s="217" t="s">
        <v>156</v>
      </c>
      <c r="D129" s="217" t="s">
        <v>142</v>
      </c>
      <c r="E129" s="218" t="s">
        <v>595</v>
      </c>
      <c r="F129" s="219" t="s">
        <v>596</v>
      </c>
      <c r="G129" s="220" t="s">
        <v>177</v>
      </c>
      <c r="H129" s="221">
        <v>2</v>
      </c>
      <c r="I129" s="222"/>
      <c r="J129" s="223">
        <f>ROUND(I129*H129,2)</f>
        <v>0</v>
      </c>
      <c r="K129" s="219" t="s">
        <v>146</v>
      </c>
      <c r="L129" s="43"/>
      <c r="M129" s="224" t="s">
        <v>1</v>
      </c>
      <c r="N129" s="225" t="s">
        <v>42</v>
      </c>
      <c r="O129" s="90"/>
      <c r="P129" s="226">
        <f>O129*H129</f>
        <v>0</v>
      </c>
      <c r="Q129" s="226">
        <v>0</v>
      </c>
      <c r="R129" s="226">
        <f>Q129*H129</f>
        <v>0</v>
      </c>
      <c r="S129" s="226">
        <v>0.0020999999999999999</v>
      </c>
      <c r="T129" s="227">
        <f>S129*H129</f>
        <v>0.0041999999999999997</v>
      </c>
      <c r="U129" s="37"/>
      <c r="V129" s="37"/>
      <c r="W129" s="37"/>
      <c r="X129" s="37"/>
      <c r="Y129" s="37"/>
      <c r="Z129" s="37"/>
      <c r="AA129" s="37"/>
      <c r="AB129" s="37"/>
      <c r="AC129" s="37"/>
      <c r="AD129" s="37"/>
      <c r="AE129" s="37"/>
      <c r="AR129" s="228" t="s">
        <v>225</v>
      </c>
      <c r="AT129" s="228" t="s">
        <v>142</v>
      </c>
      <c r="AU129" s="228" t="s">
        <v>87</v>
      </c>
      <c r="AY129" s="16" t="s">
        <v>139</v>
      </c>
      <c r="BE129" s="229">
        <f>IF(N129="základní",J129,0)</f>
        <v>0</v>
      </c>
      <c r="BF129" s="229">
        <f>IF(N129="snížená",J129,0)</f>
        <v>0</v>
      </c>
      <c r="BG129" s="229">
        <f>IF(N129="zákl. přenesená",J129,0)</f>
        <v>0</v>
      </c>
      <c r="BH129" s="229">
        <f>IF(N129="sníž. přenesená",J129,0)</f>
        <v>0</v>
      </c>
      <c r="BI129" s="229">
        <f>IF(N129="nulová",J129,0)</f>
        <v>0</v>
      </c>
      <c r="BJ129" s="16" t="s">
        <v>85</v>
      </c>
      <c r="BK129" s="229">
        <f>ROUND(I129*H129,2)</f>
        <v>0</v>
      </c>
      <c r="BL129" s="16" t="s">
        <v>225</v>
      </c>
      <c r="BM129" s="228" t="s">
        <v>597</v>
      </c>
    </row>
    <row r="130" s="2" customFormat="1">
      <c r="A130" s="37"/>
      <c r="B130" s="38"/>
      <c r="C130" s="39"/>
      <c r="D130" s="230" t="s">
        <v>149</v>
      </c>
      <c r="E130" s="39"/>
      <c r="F130" s="231" t="s">
        <v>598</v>
      </c>
      <c r="G130" s="39"/>
      <c r="H130" s="39"/>
      <c r="I130" s="232"/>
      <c r="J130" s="39"/>
      <c r="K130" s="39"/>
      <c r="L130" s="43"/>
      <c r="M130" s="233"/>
      <c r="N130" s="234"/>
      <c r="O130" s="90"/>
      <c r="P130" s="90"/>
      <c r="Q130" s="90"/>
      <c r="R130" s="90"/>
      <c r="S130" s="90"/>
      <c r="T130" s="91"/>
      <c r="U130" s="37"/>
      <c r="V130" s="37"/>
      <c r="W130" s="37"/>
      <c r="X130" s="37"/>
      <c r="Y130" s="37"/>
      <c r="Z130" s="37"/>
      <c r="AA130" s="37"/>
      <c r="AB130" s="37"/>
      <c r="AC130" s="37"/>
      <c r="AD130" s="37"/>
      <c r="AE130" s="37"/>
      <c r="AT130" s="16" t="s">
        <v>149</v>
      </c>
      <c r="AU130" s="16" t="s">
        <v>87</v>
      </c>
    </row>
    <row r="131" s="2" customFormat="1">
      <c r="A131" s="37"/>
      <c r="B131" s="38"/>
      <c r="C131" s="39"/>
      <c r="D131" s="230" t="s">
        <v>167</v>
      </c>
      <c r="E131" s="39"/>
      <c r="F131" s="235" t="s">
        <v>599</v>
      </c>
      <c r="G131" s="39"/>
      <c r="H131" s="39"/>
      <c r="I131" s="232"/>
      <c r="J131" s="39"/>
      <c r="K131" s="39"/>
      <c r="L131" s="43"/>
      <c r="M131" s="233"/>
      <c r="N131" s="234"/>
      <c r="O131" s="90"/>
      <c r="P131" s="90"/>
      <c r="Q131" s="90"/>
      <c r="R131" s="90"/>
      <c r="S131" s="90"/>
      <c r="T131" s="91"/>
      <c r="U131" s="37"/>
      <c r="V131" s="37"/>
      <c r="W131" s="37"/>
      <c r="X131" s="37"/>
      <c r="Y131" s="37"/>
      <c r="Z131" s="37"/>
      <c r="AA131" s="37"/>
      <c r="AB131" s="37"/>
      <c r="AC131" s="37"/>
      <c r="AD131" s="37"/>
      <c r="AE131" s="37"/>
      <c r="AT131" s="16" t="s">
        <v>167</v>
      </c>
      <c r="AU131" s="16" t="s">
        <v>87</v>
      </c>
    </row>
    <row r="132" s="2" customFormat="1" ht="14.4" customHeight="1">
      <c r="A132" s="37"/>
      <c r="B132" s="38"/>
      <c r="C132" s="217" t="s">
        <v>147</v>
      </c>
      <c r="D132" s="217" t="s">
        <v>142</v>
      </c>
      <c r="E132" s="218" t="s">
        <v>600</v>
      </c>
      <c r="F132" s="219" t="s">
        <v>601</v>
      </c>
      <c r="G132" s="220" t="s">
        <v>153</v>
      </c>
      <c r="H132" s="221">
        <v>1</v>
      </c>
      <c r="I132" s="222"/>
      <c r="J132" s="223">
        <f>ROUND(I132*H132,2)</f>
        <v>0</v>
      </c>
      <c r="K132" s="219" t="s">
        <v>1</v>
      </c>
      <c r="L132" s="43"/>
      <c r="M132" s="224" t="s">
        <v>1</v>
      </c>
      <c r="N132" s="225" t="s">
        <v>42</v>
      </c>
      <c r="O132" s="90"/>
      <c r="P132" s="226">
        <f>O132*H132</f>
        <v>0</v>
      </c>
      <c r="Q132" s="226">
        <v>0</v>
      </c>
      <c r="R132" s="226">
        <f>Q132*H132</f>
        <v>0</v>
      </c>
      <c r="S132" s="226">
        <v>0.0020999999999999999</v>
      </c>
      <c r="T132" s="227">
        <f>S132*H132</f>
        <v>0.0020999999999999999</v>
      </c>
      <c r="U132" s="37"/>
      <c r="V132" s="37"/>
      <c r="W132" s="37"/>
      <c r="X132" s="37"/>
      <c r="Y132" s="37"/>
      <c r="Z132" s="37"/>
      <c r="AA132" s="37"/>
      <c r="AB132" s="37"/>
      <c r="AC132" s="37"/>
      <c r="AD132" s="37"/>
      <c r="AE132" s="37"/>
      <c r="AR132" s="228" t="s">
        <v>225</v>
      </c>
      <c r="AT132" s="228" t="s">
        <v>142</v>
      </c>
      <c r="AU132" s="228" t="s">
        <v>87</v>
      </c>
      <c r="AY132" s="16" t="s">
        <v>139</v>
      </c>
      <c r="BE132" s="229">
        <f>IF(N132="základní",J132,0)</f>
        <v>0</v>
      </c>
      <c r="BF132" s="229">
        <f>IF(N132="snížená",J132,0)</f>
        <v>0</v>
      </c>
      <c r="BG132" s="229">
        <f>IF(N132="zákl. přenesená",J132,0)</f>
        <v>0</v>
      </c>
      <c r="BH132" s="229">
        <f>IF(N132="sníž. přenesená",J132,0)</f>
        <v>0</v>
      </c>
      <c r="BI132" s="229">
        <f>IF(N132="nulová",J132,0)</f>
        <v>0</v>
      </c>
      <c r="BJ132" s="16" t="s">
        <v>85</v>
      </c>
      <c r="BK132" s="229">
        <f>ROUND(I132*H132,2)</f>
        <v>0</v>
      </c>
      <c r="BL132" s="16" t="s">
        <v>225</v>
      </c>
      <c r="BM132" s="228" t="s">
        <v>602</v>
      </c>
    </row>
    <row r="133" s="2" customFormat="1">
      <c r="A133" s="37"/>
      <c r="B133" s="38"/>
      <c r="C133" s="39"/>
      <c r="D133" s="230" t="s">
        <v>167</v>
      </c>
      <c r="E133" s="39"/>
      <c r="F133" s="235" t="s">
        <v>599</v>
      </c>
      <c r="G133" s="39"/>
      <c r="H133" s="39"/>
      <c r="I133" s="232"/>
      <c r="J133" s="39"/>
      <c r="K133" s="39"/>
      <c r="L133" s="43"/>
      <c r="M133" s="233"/>
      <c r="N133" s="234"/>
      <c r="O133" s="90"/>
      <c r="P133" s="90"/>
      <c r="Q133" s="90"/>
      <c r="R133" s="90"/>
      <c r="S133" s="90"/>
      <c r="T133" s="91"/>
      <c r="U133" s="37"/>
      <c r="V133" s="37"/>
      <c r="W133" s="37"/>
      <c r="X133" s="37"/>
      <c r="Y133" s="37"/>
      <c r="Z133" s="37"/>
      <c r="AA133" s="37"/>
      <c r="AB133" s="37"/>
      <c r="AC133" s="37"/>
      <c r="AD133" s="37"/>
      <c r="AE133" s="37"/>
      <c r="AT133" s="16" t="s">
        <v>167</v>
      </c>
      <c r="AU133" s="16" t="s">
        <v>87</v>
      </c>
    </row>
    <row r="134" s="2" customFormat="1" ht="14.4" customHeight="1">
      <c r="A134" s="37"/>
      <c r="B134" s="38"/>
      <c r="C134" s="217" t="s">
        <v>169</v>
      </c>
      <c r="D134" s="217" t="s">
        <v>142</v>
      </c>
      <c r="E134" s="218" t="s">
        <v>603</v>
      </c>
      <c r="F134" s="219" t="s">
        <v>604</v>
      </c>
      <c r="G134" s="220" t="s">
        <v>153</v>
      </c>
      <c r="H134" s="221">
        <v>1</v>
      </c>
      <c r="I134" s="222"/>
      <c r="J134" s="223">
        <f>ROUND(I134*H134,2)</f>
        <v>0</v>
      </c>
      <c r="K134" s="219" t="s">
        <v>146</v>
      </c>
      <c r="L134" s="43"/>
      <c r="M134" s="224" t="s">
        <v>1</v>
      </c>
      <c r="N134" s="225" t="s">
        <v>42</v>
      </c>
      <c r="O134" s="90"/>
      <c r="P134" s="226">
        <f>O134*H134</f>
        <v>0</v>
      </c>
      <c r="Q134" s="226">
        <v>0.0017899999999999999</v>
      </c>
      <c r="R134" s="226">
        <f>Q134*H134</f>
        <v>0.0017899999999999999</v>
      </c>
      <c r="S134" s="226">
        <v>0</v>
      </c>
      <c r="T134" s="227">
        <f>S134*H134</f>
        <v>0</v>
      </c>
      <c r="U134" s="37"/>
      <c r="V134" s="37"/>
      <c r="W134" s="37"/>
      <c r="X134" s="37"/>
      <c r="Y134" s="37"/>
      <c r="Z134" s="37"/>
      <c r="AA134" s="37"/>
      <c r="AB134" s="37"/>
      <c r="AC134" s="37"/>
      <c r="AD134" s="37"/>
      <c r="AE134" s="37"/>
      <c r="AR134" s="228" t="s">
        <v>225</v>
      </c>
      <c r="AT134" s="228" t="s">
        <v>142</v>
      </c>
      <c r="AU134" s="228" t="s">
        <v>87</v>
      </c>
      <c r="AY134" s="16" t="s">
        <v>139</v>
      </c>
      <c r="BE134" s="229">
        <f>IF(N134="základní",J134,0)</f>
        <v>0</v>
      </c>
      <c r="BF134" s="229">
        <f>IF(N134="snížená",J134,0)</f>
        <v>0</v>
      </c>
      <c r="BG134" s="229">
        <f>IF(N134="zákl. přenesená",J134,0)</f>
        <v>0</v>
      </c>
      <c r="BH134" s="229">
        <f>IF(N134="sníž. přenesená",J134,0)</f>
        <v>0</v>
      </c>
      <c r="BI134" s="229">
        <f>IF(N134="nulová",J134,0)</f>
        <v>0</v>
      </c>
      <c r="BJ134" s="16" t="s">
        <v>85</v>
      </c>
      <c r="BK134" s="229">
        <f>ROUND(I134*H134,2)</f>
        <v>0</v>
      </c>
      <c r="BL134" s="16" t="s">
        <v>225</v>
      </c>
      <c r="BM134" s="228" t="s">
        <v>605</v>
      </c>
    </row>
    <row r="135" s="2" customFormat="1">
      <c r="A135" s="37"/>
      <c r="B135" s="38"/>
      <c r="C135" s="39"/>
      <c r="D135" s="230" t="s">
        <v>149</v>
      </c>
      <c r="E135" s="39"/>
      <c r="F135" s="231" t="s">
        <v>606</v>
      </c>
      <c r="G135" s="39"/>
      <c r="H135" s="39"/>
      <c r="I135" s="232"/>
      <c r="J135" s="39"/>
      <c r="K135" s="39"/>
      <c r="L135" s="43"/>
      <c r="M135" s="233"/>
      <c r="N135" s="234"/>
      <c r="O135" s="90"/>
      <c r="P135" s="90"/>
      <c r="Q135" s="90"/>
      <c r="R135" s="90"/>
      <c r="S135" s="90"/>
      <c r="T135" s="91"/>
      <c r="U135" s="37"/>
      <c r="V135" s="37"/>
      <c r="W135" s="37"/>
      <c r="X135" s="37"/>
      <c r="Y135" s="37"/>
      <c r="Z135" s="37"/>
      <c r="AA135" s="37"/>
      <c r="AB135" s="37"/>
      <c r="AC135" s="37"/>
      <c r="AD135" s="37"/>
      <c r="AE135" s="37"/>
      <c r="AT135" s="16" t="s">
        <v>149</v>
      </c>
      <c r="AU135" s="16" t="s">
        <v>87</v>
      </c>
    </row>
    <row r="136" s="2" customFormat="1" ht="14.4" customHeight="1">
      <c r="A136" s="37"/>
      <c r="B136" s="38"/>
      <c r="C136" s="217" t="s">
        <v>140</v>
      </c>
      <c r="D136" s="217" t="s">
        <v>142</v>
      </c>
      <c r="E136" s="218" t="s">
        <v>607</v>
      </c>
      <c r="F136" s="219" t="s">
        <v>608</v>
      </c>
      <c r="G136" s="220" t="s">
        <v>153</v>
      </c>
      <c r="H136" s="221">
        <v>1</v>
      </c>
      <c r="I136" s="222"/>
      <c r="J136" s="223">
        <f>ROUND(I136*H136,2)</f>
        <v>0</v>
      </c>
      <c r="K136" s="219" t="s">
        <v>146</v>
      </c>
      <c r="L136" s="43"/>
      <c r="M136" s="224" t="s">
        <v>1</v>
      </c>
      <c r="N136" s="225" t="s">
        <v>42</v>
      </c>
      <c r="O136" s="90"/>
      <c r="P136" s="226">
        <f>O136*H136</f>
        <v>0</v>
      </c>
      <c r="Q136" s="226">
        <v>0.00031</v>
      </c>
      <c r="R136" s="226">
        <f>Q136*H136</f>
        <v>0.00031</v>
      </c>
      <c r="S136" s="226">
        <v>0</v>
      </c>
      <c r="T136" s="227">
        <f>S136*H136</f>
        <v>0</v>
      </c>
      <c r="U136" s="37"/>
      <c r="V136" s="37"/>
      <c r="W136" s="37"/>
      <c r="X136" s="37"/>
      <c r="Y136" s="37"/>
      <c r="Z136" s="37"/>
      <c r="AA136" s="37"/>
      <c r="AB136" s="37"/>
      <c r="AC136" s="37"/>
      <c r="AD136" s="37"/>
      <c r="AE136" s="37"/>
      <c r="AR136" s="228" t="s">
        <v>225</v>
      </c>
      <c r="AT136" s="228" t="s">
        <v>142</v>
      </c>
      <c r="AU136" s="228" t="s">
        <v>87</v>
      </c>
      <c r="AY136" s="16" t="s">
        <v>139</v>
      </c>
      <c r="BE136" s="229">
        <f>IF(N136="základní",J136,0)</f>
        <v>0</v>
      </c>
      <c r="BF136" s="229">
        <f>IF(N136="snížená",J136,0)</f>
        <v>0</v>
      </c>
      <c r="BG136" s="229">
        <f>IF(N136="zákl. přenesená",J136,0)</f>
        <v>0</v>
      </c>
      <c r="BH136" s="229">
        <f>IF(N136="sníž. přenesená",J136,0)</f>
        <v>0</v>
      </c>
      <c r="BI136" s="229">
        <f>IF(N136="nulová",J136,0)</f>
        <v>0</v>
      </c>
      <c r="BJ136" s="16" t="s">
        <v>85</v>
      </c>
      <c r="BK136" s="229">
        <f>ROUND(I136*H136,2)</f>
        <v>0</v>
      </c>
      <c r="BL136" s="16" t="s">
        <v>225</v>
      </c>
      <c r="BM136" s="228" t="s">
        <v>609</v>
      </c>
    </row>
    <row r="137" s="2" customFormat="1">
      <c r="A137" s="37"/>
      <c r="B137" s="38"/>
      <c r="C137" s="39"/>
      <c r="D137" s="230" t="s">
        <v>149</v>
      </c>
      <c r="E137" s="39"/>
      <c r="F137" s="231" t="s">
        <v>610</v>
      </c>
      <c r="G137" s="39"/>
      <c r="H137" s="39"/>
      <c r="I137" s="232"/>
      <c r="J137" s="39"/>
      <c r="K137" s="39"/>
      <c r="L137" s="43"/>
      <c r="M137" s="233"/>
      <c r="N137" s="234"/>
      <c r="O137" s="90"/>
      <c r="P137" s="90"/>
      <c r="Q137" s="90"/>
      <c r="R137" s="90"/>
      <c r="S137" s="90"/>
      <c r="T137" s="91"/>
      <c r="U137" s="37"/>
      <c r="V137" s="37"/>
      <c r="W137" s="37"/>
      <c r="X137" s="37"/>
      <c r="Y137" s="37"/>
      <c r="Z137" s="37"/>
      <c r="AA137" s="37"/>
      <c r="AB137" s="37"/>
      <c r="AC137" s="37"/>
      <c r="AD137" s="37"/>
      <c r="AE137" s="37"/>
      <c r="AT137" s="16" t="s">
        <v>149</v>
      </c>
      <c r="AU137" s="16" t="s">
        <v>87</v>
      </c>
    </row>
    <row r="138" s="2" customFormat="1" ht="14.4" customHeight="1">
      <c r="A138" s="37"/>
      <c r="B138" s="38"/>
      <c r="C138" s="217" t="s">
        <v>184</v>
      </c>
      <c r="D138" s="217" t="s">
        <v>142</v>
      </c>
      <c r="E138" s="218" t="s">
        <v>611</v>
      </c>
      <c r="F138" s="219" t="s">
        <v>612</v>
      </c>
      <c r="G138" s="220" t="s">
        <v>613</v>
      </c>
      <c r="H138" s="221">
        <v>1</v>
      </c>
      <c r="I138" s="222"/>
      <c r="J138" s="223">
        <f>ROUND(I138*H138,2)</f>
        <v>0</v>
      </c>
      <c r="K138" s="219" t="s">
        <v>1</v>
      </c>
      <c r="L138" s="43"/>
      <c r="M138" s="224" t="s">
        <v>1</v>
      </c>
      <c r="N138" s="225" t="s">
        <v>42</v>
      </c>
      <c r="O138" s="90"/>
      <c r="P138" s="226">
        <f>O138*H138</f>
        <v>0</v>
      </c>
      <c r="Q138" s="226">
        <v>0</v>
      </c>
      <c r="R138" s="226">
        <f>Q138*H138</f>
        <v>0</v>
      </c>
      <c r="S138" s="226">
        <v>0</v>
      </c>
      <c r="T138" s="227">
        <f>S138*H138</f>
        <v>0</v>
      </c>
      <c r="U138" s="37"/>
      <c r="V138" s="37"/>
      <c r="W138" s="37"/>
      <c r="X138" s="37"/>
      <c r="Y138" s="37"/>
      <c r="Z138" s="37"/>
      <c r="AA138" s="37"/>
      <c r="AB138" s="37"/>
      <c r="AC138" s="37"/>
      <c r="AD138" s="37"/>
      <c r="AE138" s="37"/>
      <c r="AR138" s="228" t="s">
        <v>225</v>
      </c>
      <c r="AT138" s="228" t="s">
        <v>142</v>
      </c>
      <c r="AU138" s="228" t="s">
        <v>87</v>
      </c>
      <c r="AY138" s="16" t="s">
        <v>139</v>
      </c>
      <c r="BE138" s="229">
        <f>IF(N138="základní",J138,0)</f>
        <v>0</v>
      </c>
      <c r="BF138" s="229">
        <f>IF(N138="snížená",J138,0)</f>
        <v>0</v>
      </c>
      <c r="BG138" s="229">
        <f>IF(N138="zákl. přenesená",J138,0)</f>
        <v>0</v>
      </c>
      <c r="BH138" s="229">
        <f>IF(N138="sníž. přenesená",J138,0)</f>
        <v>0</v>
      </c>
      <c r="BI138" s="229">
        <f>IF(N138="nulová",J138,0)</f>
        <v>0</v>
      </c>
      <c r="BJ138" s="16" t="s">
        <v>85</v>
      </c>
      <c r="BK138" s="229">
        <f>ROUND(I138*H138,2)</f>
        <v>0</v>
      </c>
      <c r="BL138" s="16" t="s">
        <v>225</v>
      </c>
      <c r="BM138" s="228" t="s">
        <v>614</v>
      </c>
    </row>
    <row r="139" s="2" customFormat="1">
      <c r="A139" s="37"/>
      <c r="B139" s="38"/>
      <c r="C139" s="39"/>
      <c r="D139" s="230" t="s">
        <v>149</v>
      </c>
      <c r="E139" s="39"/>
      <c r="F139" s="231" t="s">
        <v>612</v>
      </c>
      <c r="G139" s="39"/>
      <c r="H139" s="39"/>
      <c r="I139" s="232"/>
      <c r="J139" s="39"/>
      <c r="K139" s="39"/>
      <c r="L139" s="43"/>
      <c r="M139" s="233"/>
      <c r="N139" s="234"/>
      <c r="O139" s="90"/>
      <c r="P139" s="90"/>
      <c r="Q139" s="90"/>
      <c r="R139" s="90"/>
      <c r="S139" s="90"/>
      <c r="T139" s="91"/>
      <c r="U139" s="37"/>
      <c r="V139" s="37"/>
      <c r="W139" s="37"/>
      <c r="X139" s="37"/>
      <c r="Y139" s="37"/>
      <c r="Z139" s="37"/>
      <c r="AA139" s="37"/>
      <c r="AB139" s="37"/>
      <c r="AC139" s="37"/>
      <c r="AD139" s="37"/>
      <c r="AE139" s="37"/>
      <c r="AT139" s="16" t="s">
        <v>149</v>
      </c>
      <c r="AU139" s="16" t="s">
        <v>87</v>
      </c>
    </row>
    <row r="140" s="2" customFormat="1" ht="14.4" customHeight="1">
      <c r="A140" s="37"/>
      <c r="B140" s="38"/>
      <c r="C140" s="217" t="s">
        <v>191</v>
      </c>
      <c r="D140" s="217" t="s">
        <v>142</v>
      </c>
      <c r="E140" s="218" t="s">
        <v>615</v>
      </c>
      <c r="F140" s="219" t="s">
        <v>616</v>
      </c>
      <c r="G140" s="220" t="s">
        <v>613</v>
      </c>
      <c r="H140" s="221">
        <v>1</v>
      </c>
      <c r="I140" s="222"/>
      <c r="J140" s="223">
        <f>ROUND(I140*H140,2)</f>
        <v>0</v>
      </c>
      <c r="K140" s="219" t="s">
        <v>1</v>
      </c>
      <c r="L140" s="43"/>
      <c r="M140" s="224" t="s">
        <v>1</v>
      </c>
      <c r="N140" s="225" t="s">
        <v>42</v>
      </c>
      <c r="O140" s="90"/>
      <c r="P140" s="226">
        <f>O140*H140</f>
        <v>0</v>
      </c>
      <c r="Q140" s="226">
        <v>0</v>
      </c>
      <c r="R140" s="226">
        <f>Q140*H140</f>
        <v>0</v>
      </c>
      <c r="S140" s="226">
        <v>0</v>
      </c>
      <c r="T140" s="227">
        <f>S140*H140</f>
        <v>0</v>
      </c>
      <c r="U140" s="37"/>
      <c r="V140" s="37"/>
      <c r="W140" s="37"/>
      <c r="X140" s="37"/>
      <c r="Y140" s="37"/>
      <c r="Z140" s="37"/>
      <c r="AA140" s="37"/>
      <c r="AB140" s="37"/>
      <c r="AC140" s="37"/>
      <c r="AD140" s="37"/>
      <c r="AE140" s="37"/>
      <c r="AR140" s="228" t="s">
        <v>225</v>
      </c>
      <c r="AT140" s="228" t="s">
        <v>142</v>
      </c>
      <c r="AU140" s="228" t="s">
        <v>87</v>
      </c>
      <c r="AY140" s="16" t="s">
        <v>139</v>
      </c>
      <c r="BE140" s="229">
        <f>IF(N140="základní",J140,0)</f>
        <v>0</v>
      </c>
      <c r="BF140" s="229">
        <f>IF(N140="snížená",J140,0)</f>
        <v>0</v>
      </c>
      <c r="BG140" s="229">
        <f>IF(N140="zákl. přenesená",J140,0)</f>
        <v>0</v>
      </c>
      <c r="BH140" s="229">
        <f>IF(N140="sníž. přenesená",J140,0)</f>
        <v>0</v>
      </c>
      <c r="BI140" s="229">
        <f>IF(N140="nulová",J140,0)</f>
        <v>0</v>
      </c>
      <c r="BJ140" s="16" t="s">
        <v>85</v>
      </c>
      <c r="BK140" s="229">
        <f>ROUND(I140*H140,2)</f>
        <v>0</v>
      </c>
      <c r="BL140" s="16" t="s">
        <v>225</v>
      </c>
      <c r="BM140" s="228" t="s">
        <v>617</v>
      </c>
    </row>
    <row r="141" s="2" customFormat="1">
      <c r="A141" s="37"/>
      <c r="B141" s="38"/>
      <c r="C141" s="39"/>
      <c r="D141" s="230" t="s">
        <v>149</v>
      </c>
      <c r="E141" s="39"/>
      <c r="F141" s="231" t="s">
        <v>616</v>
      </c>
      <c r="G141" s="39"/>
      <c r="H141" s="39"/>
      <c r="I141" s="232"/>
      <c r="J141" s="39"/>
      <c r="K141" s="39"/>
      <c r="L141" s="43"/>
      <c r="M141" s="233"/>
      <c r="N141" s="234"/>
      <c r="O141" s="90"/>
      <c r="P141" s="90"/>
      <c r="Q141" s="90"/>
      <c r="R141" s="90"/>
      <c r="S141" s="90"/>
      <c r="T141" s="91"/>
      <c r="U141" s="37"/>
      <c r="V141" s="37"/>
      <c r="W141" s="37"/>
      <c r="X141" s="37"/>
      <c r="Y141" s="37"/>
      <c r="Z141" s="37"/>
      <c r="AA141" s="37"/>
      <c r="AB141" s="37"/>
      <c r="AC141" s="37"/>
      <c r="AD141" s="37"/>
      <c r="AE141" s="37"/>
      <c r="AT141" s="16" t="s">
        <v>149</v>
      </c>
      <c r="AU141" s="16" t="s">
        <v>87</v>
      </c>
    </row>
    <row r="142" s="2" customFormat="1" ht="14.4" customHeight="1">
      <c r="A142" s="37"/>
      <c r="B142" s="38"/>
      <c r="C142" s="217" t="s">
        <v>161</v>
      </c>
      <c r="D142" s="217" t="s">
        <v>142</v>
      </c>
      <c r="E142" s="218" t="s">
        <v>618</v>
      </c>
      <c r="F142" s="219" t="s">
        <v>619</v>
      </c>
      <c r="G142" s="220" t="s">
        <v>177</v>
      </c>
      <c r="H142" s="221">
        <v>1</v>
      </c>
      <c r="I142" s="222"/>
      <c r="J142" s="223">
        <f>ROUND(I142*H142,2)</f>
        <v>0</v>
      </c>
      <c r="K142" s="219" t="s">
        <v>146</v>
      </c>
      <c r="L142" s="43"/>
      <c r="M142" s="224" t="s">
        <v>1</v>
      </c>
      <c r="N142" s="225" t="s">
        <v>42</v>
      </c>
      <c r="O142" s="90"/>
      <c r="P142" s="226">
        <f>O142*H142</f>
        <v>0</v>
      </c>
      <c r="Q142" s="226">
        <v>0.00048000000000000001</v>
      </c>
      <c r="R142" s="226">
        <f>Q142*H142</f>
        <v>0.00048000000000000001</v>
      </c>
      <c r="S142" s="226">
        <v>0</v>
      </c>
      <c r="T142" s="227">
        <f>S142*H142</f>
        <v>0</v>
      </c>
      <c r="U142" s="37"/>
      <c r="V142" s="37"/>
      <c r="W142" s="37"/>
      <c r="X142" s="37"/>
      <c r="Y142" s="37"/>
      <c r="Z142" s="37"/>
      <c r="AA142" s="37"/>
      <c r="AB142" s="37"/>
      <c r="AC142" s="37"/>
      <c r="AD142" s="37"/>
      <c r="AE142" s="37"/>
      <c r="AR142" s="228" t="s">
        <v>225</v>
      </c>
      <c r="AT142" s="228" t="s">
        <v>142</v>
      </c>
      <c r="AU142" s="228" t="s">
        <v>87</v>
      </c>
      <c r="AY142" s="16" t="s">
        <v>139</v>
      </c>
      <c r="BE142" s="229">
        <f>IF(N142="základní",J142,0)</f>
        <v>0</v>
      </c>
      <c r="BF142" s="229">
        <f>IF(N142="snížená",J142,0)</f>
        <v>0</v>
      </c>
      <c r="BG142" s="229">
        <f>IF(N142="zákl. přenesená",J142,0)</f>
        <v>0</v>
      </c>
      <c r="BH142" s="229">
        <f>IF(N142="sníž. přenesená",J142,0)</f>
        <v>0</v>
      </c>
      <c r="BI142" s="229">
        <f>IF(N142="nulová",J142,0)</f>
        <v>0</v>
      </c>
      <c r="BJ142" s="16" t="s">
        <v>85</v>
      </c>
      <c r="BK142" s="229">
        <f>ROUND(I142*H142,2)</f>
        <v>0</v>
      </c>
      <c r="BL142" s="16" t="s">
        <v>225</v>
      </c>
      <c r="BM142" s="228" t="s">
        <v>620</v>
      </c>
    </row>
    <row r="143" s="2" customFormat="1">
      <c r="A143" s="37"/>
      <c r="B143" s="38"/>
      <c r="C143" s="39"/>
      <c r="D143" s="230" t="s">
        <v>149</v>
      </c>
      <c r="E143" s="39"/>
      <c r="F143" s="231" t="s">
        <v>621</v>
      </c>
      <c r="G143" s="39"/>
      <c r="H143" s="39"/>
      <c r="I143" s="232"/>
      <c r="J143" s="39"/>
      <c r="K143" s="39"/>
      <c r="L143" s="43"/>
      <c r="M143" s="233"/>
      <c r="N143" s="234"/>
      <c r="O143" s="90"/>
      <c r="P143" s="90"/>
      <c r="Q143" s="90"/>
      <c r="R143" s="90"/>
      <c r="S143" s="90"/>
      <c r="T143" s="91"/>
      <c r="U143" s="37"/>
      <c r="V143" s="37"/>
      <c r="W143" s="37"/>
      <c r="X143" s="37"/>
      <c r="Y143" s="37"/>
      <c r="Z143" s="37"/>
      <c r="AA143" s="37"/>
      <c r="AB143" s="37"/>
      <c r="AC143" s="37"/>
      <c r="AD143" s="37"/>
      <c r="AE143" s="37"/>
      <c r="AT143" s="16" t="s">
        <v>149</v>
      </c>
      <c r="AU143" s="16" t="s">
        <v>87</v>
      </c>
    </row>
    <row r="144" s="2" customFormat="1">
      <c r="A144" s="37"/>
      <c r="B144" s="38"/>
      <c r="C144" s="39"/>
      <c r="D144" s="230" t="s">
        <v>167</v>
      </c>
      <c r="E144" s="39"/>
      <c r="F144" s="235" t="s">
        <v>622</v>
      </c>
      <c r="G144" s="39"/>
      <c r="H144" s="39"/>
      <c r="I144" s="232"/>
      <c r="J144" s="39"/>
      <c r="K144" s="39"/>
      <c r="L144" s="43"/>
      <c r="M144" s="233"/>
      <c r="N144" s="234"/>
      <c r="O144" s="90"/>
      <c r="P144" s="90"/>
      <c r="Q144" s="90"/>
      <c r="R144" s="90"/>
      <c r="S144" s="90"/>
      <c r="T144" s="91"/>
      <c r="U144" s="37"/>
      <c r="V144" s="37"/>
      <c r="W144" s="37"/>
      <c r="X144" s="37"/>
      <c r="Y144" s="37"/>
      <c r="Z144" s="37"/>
      <c r="AA144" s="37"/>
      <c r="AB144" s="37"/>
      <c r="AC144" s="37"/>
      <c r="AD144" s="37"/>
      <c r="AE144" s="37"/>
      <c r="AT144" s="16" t="s">
        <v>167</v>
      </c>
      <c r="AU144" s="16" t="s">
        <v>87</v>
      </c>
    </row>
    <row r="145" s="2" customFormat="1" ht="14.4" customHeight="1">
      <c r="A145" s="37"/>
      <c r="B145" s="38"/>
      <c r="C145" s="217" t="s">
        <v>203</v>
      </c>
      <c r="D145" s="217" t="s">
        <v>142</v>
      </c>
      <c r="E145" s="218" t="s">
        <v>623</v>
      </c>
      <c r="F145" s="219" t="s">
        <v>624</v>
      </c>
      <c r="G145" s="220" t="s">
        <v>177</v>
      </c>
      <c r="H145" s="221">
        <v>1</v>
      </c>
      <c r="I145" s="222"/>
      <c r="J145" s="223">
        <f>ROUND(I145*H145,2)</f>
        <v>0</v>
      </c>
      <c r="K145" s="219" t="s">
        <v>1</v>
      </c>
      <c r="L145" s="43"/>
      <c r="M145" s="224" t="s">
        <v>1</v>
      </c>
      <c r="N145" s="225" t="s">
        <v>42</v>
      </c>
      <c r="O145" s="90"/>
      <c r="P145" s="226">
        <f>O145*H145</f>
        <v>0</v>
      </c>
      <c r="Q145" s="226">
        <v>0.00040999999999999999</v>
      </c>
      <c r="R145" s="226">
        <f>Q145*H145</f>
        <v>0.00040999999999999999</v>
      </c>
      <c r="S145" s="226">
        <v>0</v>
      </c>
      <c r="T145" s="227">
        <f>S145*H145</f>
        <v>0</v>
      </c>
      <c r="U145" s="37"/>
      <c r="V145" s="37"/>
      <c r="W145" s="37"/>
      <c r="X145" s="37"/>
      <c r="Y145" s="37"/>
      <c r="Z145" s="37"/>
      <c r="AA145" s="37"/>
      <c r="AB145" s="37"/>
      <c r="AC145" s="37"/>
      <c r="AD145" s="37"/>
      <c r="AE145" s="37"/>
      <c r="AR145" s="228" t="s">
        <v>225</v>
      </c>
      <c r="AT145" s="228" t="s">
        <v>142</v>
      </c>
      <c r="AU145" s="228" t="s">
        <v>87</v>
      </c>
      <c r="AY145" s="16" t="s">
        <v>139</v>
      </c>
      <c r="BE145" s="229">
        <f>IF(N145="základní",J145,0)</f>
        <v>0</v>
      </c>
      <c r="BF145" s="229">
        <f>IF(N145="snížená",J145,0)</f>
        <v>0</v>
      </c>
      <c r="BG145" s="229">
        <f>IF(N145="zákl. přenesená",J145,0)</f>
        <v>0</v>
      </c>
      <c r="BH145" s="229">
        <f>IF(N145="sníž. přenesená",J145,0)</f>
        <v>0</v>
      </c>
      <c r="BI145" s="229">
        <f>IF(N145="nulová",J145,0)</f>
        <v>0</v>
      </c>
      <c r="BJ145" s="16" t="s">
        <v>85</v>
      </c>
      <c r="BK145" s="229">
        <f>ROUND(I145*H145,2)</f>
        <v>0</v>
      </c>
      <c r="BL145" s="16" t="s">
        <v>225</v>
      </c>
      <c r="BM145" s="228" t="s">
        <v>625</v>
      </c>
    </row>
    <row r="146" s="2" customFormat="1">
      <c r="A146" s="37"/>
      <c r="B146" s="38"/>
      <c r="C146" s="39"/>
      <c r="D146" s="230" t="s">
        <v>149</v>
      </c>
      <c r="E146" s="39"/>
      <c r="F146" s="231" t="s">
        <v>624</v>
      </c>
      <c r="G146" s="39"/>
      <c r="H146" s="39"/>
      <c r="I146" s="232"/>
      <c r="J146" s="39"/>
      <c r="K146" s="39"/>
      <c r="L146" s="43"/>
      <c r="M146" s="233"/>
      <c r="N146" s="234"/>
      <c r="O146" s="90"/>
      <c r="P146" s="90"/>
      <c r="Q146" s="90"/>
      <c r="R146" s="90"/>
      <c r="S146" s="90"/>
      <c r="T146" s="91"/>
      <c r="U146" s="37"/>
      <c r="V146" s="37"/>
      <c r="W146" s="37"/>
      <c r="X146" s="37"/>
      <c r="Y146" s="37"/>
      <c r="Z146" s="37"/>
      <c r="AA146" s="37"/>
      <c r="AB146" s="37"/>
      <c r="AC146" s="37"/>
      <c r="AD146" s="37"/>
      <c r="AE146" s="37"/>
      <c r="AT146" s="16" t="s">
        <v>149</v>
      </c>
      <c r="AU146" s="16" t="s">
        <v>87</v>
      </c>
    </row>
    <row r="147" s="2" customFormat="1">
      <c r="A147" s="37"/>
      <c r="B147" s="38"/>
      <c r="C147" s="39"/>
      <c r="D147" s="230" t="s">
        <v>167</v>
      </c>
      <c r="E147" s="39"/>
      <c r="F147" s="235" t="s">
        <v>622</v>
      </c>
      <c r="G147" s="39"/>
      <c r="H147" s="39"/>
      <c r="I147" s="232"/>
      <c r="J147" s="39"/>
      <c r="K147" s="39"/>
      <c r="L147" s="43"/>
      <c r="M147" s="233"/>
      <c r="N147" s="234"/>
      <c r="O147" s="90"/>
      <c r="P147" s="90"/>
      <c r="Q147" s="90"/>
      <c r="R147" s="90"/>
      <c r="S147" s="90"/>
      <c r="T147" s="91"/>
      <c r="U147" s="37"/>
      <c r="V147" s="37"/>
      <c r="W147" s="37"/>
      <c r="X147" s="37"/>
      <c r="Y147" s="37"/>
      <c r="Z147" s="37"/>
      <c r="AA147" s="37"/>
      <c r="AB147" s="37"/>
      <c r="AC147" s="37"/>
      <c r="AD147" s="37"/>
      <c r="AE147" s="37"/>
      <c r="AT147" s="16" t="s">
        <v>167</v>
      </c>
      <c r="AU147" s="16" t="s">
        <v>87</v>
      </c>
    </row>
    <row r="148" s="2" customFormat="1" ht="14.4" customHeight="1">
      <c r="A148" s="37"/>
      <c r="B148" s="38"/>
      <c r="C148" s="217" t="s">
        <v>211</v>
      </c>
      <c r="D148" s="217" t="s">
        <v>142</v>
      </c>
      <c r="E148" s="218" t="s">
        <v>626</v>
      </c>
      <c r="F148" s="219" t="s">
        <v>627</v>
      </c>
      <c r="G148" s="220" t="s">
        <v>177</v>
      </c>
      <c r="H148" s="221">
        <v>2</v>
      </c>
      <c r="I148" s="222"/>
      <c r="J148" s="223">
        <f>ROUND(I148*H148,2)</f>
        <v>0</v>
      </c>
      <c r="K148" s="219" t="s">
        <v>146</v>
      </c>
      <c r="L148" s="43"/>
      <c r="M148" s="224" t="s">
        <v>1</v>
      </c>
      <c r="N148" s="225" t="s">
        <v>42</v>
      </c>
      <c r="O148" s="90"/>
      <c r="P148" s="226">
        <f>O148*H148</f>
        <v>0</v>
      </c>
      <c r="Q148" s="226">
        <v>0.00040999999999999999</v>
      </c>
      <c r="R148" s="226">
        <f>Q148*H148</f>
        <v>0.00081999999999999998</v>
      </c>
      <c r="S148" s="226">
        <v>0</v>
      </c>
      <c r="T148" s="227">
        <f>S148*H148</f>
        <v>0</v>
      </c>
      <c r="U148" s="37"/>
      <c r="V148" s="37"/>
      <c r="W148" s="37"/>
      <c r="X148" s="37"/>
      <c r="Y148" s="37"/>
      <c r="Z148" s="37"/>
      <c r="AA148" s="37"/>
      <c r="AB148" s="37"/>
      <c r="AC148" s="37"/>
      <c r="AD148" s="37"/>
      <c r="AE148" s="37"/>
      <c r="AR148" s="228" t="s">
        <v>225</v>
      </c>
      <c r="AT148" s="228" t="s">
        <v>142</v>
      </c>
      <c r="AU148" s="228" t="s">
        <v>87</v>
      </c>
      <c r="AY148" s="16" t="s">
        <v>139</v>
      </c>
      <c r="BE148" s="229">
        <f>IF(N148="základní",J148,0)</f>
        <v>0</v>
      </c>
      <c r="BF148" s="229">
        <f>IF(N148="snížená",J148,0)</f>
        <v>0</v>
      </c>
      <c r="BG148" s="229">
        <f>IF(N148="zákl. přenesená",J148,0)</f>
        <v>0</v>
      </c>
      <c r="BH148" s="229">
        <f>IF(N148="sníž. přenesená",J148,0)</f>
        <v>0</v>
      </c>
      <c r="BI148" s="229">
        <f>IF(N148="nulová",J148,0)</f>
        <v>0</v>
      </c>
      <c r="BJ148" s="16" t="s">
        <v>85</v>
      </c>
      <c r="BK148" s="229">
        <f>ROUND(I148*H148,2)</f>
        <v>0</v>
      </c>
      <c r="BL148" s="16" t="s">
        <v>225</v>
      </c>
      <c r="BM148" s="228" t="s">
        <v>628</v>
      </c>
    </row>
    <row r="149" s="2" customFormat="1">
      <c r="A149" s="37"/>
      <c r="B149" s="38"/>
      <c r="C149" s="39"/>
      <c r="D149" s="230" t="s">
        <v>149</v>
      </c>
      <c r="E149" s="39"/>
      <c r="F149" s="231" t="s">
        <v>627</v>
      </c>
      <c r="G149" s="39"/>
      <c r="H149" s="39"/>
      <c r="I149" s="232"/>
      <c r="J149" s="39"/>
      <c r="K149" s="39"/>
      <c r="L149" s="43"/>
      <c r="M149" s="233"/>
      <c r="N149" s="234"/>
      <c r="O149" s="90"/>
      <c r="P149" s="90"/>
      <c r="Q149" s="90"/>
      <c r="R149" s="90"/>
      <c r="S149" s="90"/>
      <c r="T149" s="91"/>
      <c r="U149" s="37"/>
      <c r="V149" s="37"/>
      <c r="W149" s="37"/>
      <c r="X149" s="37"/>
      <c r="Y149" s="37"/>
      <c r="Z149" s="37"/>
      <c r="AA149" s="37"/>
      <c r="AB149" s="37"/>
      <c r="AC149" s="37"/>
      <c r="AD149" s="37"/>
      <c r="AE149" s="37"/>
      <c r="AT149" s="16" t="s">
        <v>149</v>
      </c>
      <c r="AU149" s="16" t="s">
        <v>87</v>
      </c>
    </row>
    <row r="150" s="2" customFormat="1">
      <c r="A150" s="37"/>
      <c r="B150" s="38"/>
      <c r="C150" s="39"/>
      <c r="D150" s="230" t="s">
        <v>167</v>
      </c>
      <c r="E150" s="39"/>
      <c r="F150" s="235" t="s">
        <v>622</v>
      </c>
      <c r="G150" s="39"/>
      <c r="H150" s="39"/>
      <c r="I150" s="232"/>
      <c r="J150" s="39"/>
      <c r="K150" s="39"/>
      <c r="L150" s="43"/>
      <c r="M150" s="233"/>
      <c r="N150" s="234"/>
      <c r="O150" s="90"/>
      <c r="P150" s="90"/>
      <c r="Q150" s="90"/>
      <c r="R150" s="90"/>
      <c r="S150" s="90"/>
      <c r="T150" s="91"/>
      <c r="U150" s="37"/>
      <c r="V150" s="37"/>
      <c r="W150" s="37"/>
      <c r="X150" s="37"/>
      <c r="Y150" s="37"/>
      <c r="Z150" s="37"/>
      <c r="AA150" s="37"/>
      <c r="AB150" s="37"/>
      <c r="AC150" s="37"/>
      <c r="AD150" s="37"/>
      <c r="AE150" s="37"/>
      <c r="AT150" s="16" t="s">
        <v>167</v>
      </c>
      <c r="AU150" s="16" t="s">
        <v>87</v>
      </c>
    </row>
    <row r="151" s="2" customFormat="1" ht="14.4" customHeight="1">
      <c r="A151" s="37"/>
      <c r="B151" s="38"/>
      <c r="C151" s="217" t="s">
        <v>221</v>
      </c>
      <c r="D151" s="217" t="s">
        <v>142</v>
      </c>
      <c r="E151" s="218" t="s">
        <v>629</v>
      </c>
      <c r="F151" s="219" t="s">
        <v>630</v>
      </c>
      <c r="G151" s="220" t="s">
        <v>153</v>
      </c>
      <c r="H151" s="221">
        <v>4</v>
      </c>
      <c r="I151" s="222"/>
      <c r="J151" s="223">
        <f>ROUND(I151*H151,2)</f>
        <v>0</v>
      </c>
      <c r="K151" s="219" t="s">
        <v>146</v>
      </c>
      <c r="L151" s="43"/>
      <c r="M151" s="224" t="s">
        <v>1</v>
      </c>
      <c r="N151" s="225" t="s">
        <v>42</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225</v>
      </c>
      <c r="AT151" s="228" t="s">
        <v>142</v>
      </c>
      <c r="AU151" s="228" t="s">
        <v>87</v>
      </c>
      <c r="AY151" s="16" t="s">
        <v>139</v>
      </c>
      <c r="BE151" s="229">
        <f>IF(N151="základní",J151,0)</f>
        <v>0</v>
      </c>
      <c r="BF151" s="229">
        <f>IF(N151="snížená",J151,0)</f>
        <v>0</v>
      </c>
      <c r="BG151" s="229">
        <f>IF(N151="zákl. přenesená",J151,0)</f>
        <v>0</v>
      </c>
      <c r="BH151" s="229">
        <f>IF(N151="sníž. přenesená",J151,0)</f>
        <v>0</v>
      </c>
      <c r="BI151" s="229">
        <f>IF(N151="nulová",J151,0)</f>
        <v>0</v>
      </c>
      <c r="BJ151" s="16" t="s">
        <v>85</v>
      </c>
      <c r="BK151" s="229">
        <f>ROUND(I151*H151,2)</f>
        <v>0</v>
      </c>
      <c r="BL151" s="16" t="s">
        <v>225</v>
      </c>
      <c r="BM151" s="228" t="s">
        <v>631</v>
      </c>
    </row>
    <row r="152" s="2" customFormat="1">
      <c r="A152" s="37"/>
      <c r="B152" s="38"/>
      <c r="C152" s="39"/>
      <c r="D152" s="230" t="s">
        <v>149</v>
      </c>
      <c r="E152" s="39"/>
      <c r="F152" s="231" t="s">
        <v>632</v>
      </c>
      <c r="G152" s="39"/>
      <c r="H152" s="39"/>
      <c r="I152" s="232"/>
      <c r="J152" s="39"/>
      <c r="K152" s="39"/>
      <c r="L152" s="43"/>
      <c r="M152" s="233"/>
      <c r="N152" s="234"/>
      <c r="O152" s="90"/>
      <c r="P152" s="90"/>
      <c r="Q152" s="90"/>
      <c r="R152" s="90"/>
      <c r="S152" s="90"/>
      <c r="T152" s="91"/>
      <c r="U152" s="37"/>
      <c r="V152" s="37"/>
      <c r="W152" s="37"/>
      <c r="X152" s="37"/>
      <c r="Y152" s="37"/>
      <c r="Z152" s="37"/>
      <c r="AA152" s="37"/>
      <c r="AB152" s="37"/>
      <c r="AC152" s="37"/>
      <c r="AD152" s="37"/>
      <c r="AE152" s="37"/>
      <c r="AT152" s="16" t="s">
        <v>149</v>
      </c>
      <c r="AU152" s="16" t="s">
        <v>87</v>
      </c>
    </row>
    <row r="153" s="2" customFormat="1">
      <c r="A153" s="37"/>
      <c r="B153" s="38"/>
      <c r="C153" s="39"/>
      <c r="D153" s="230" t="s">
        <v>167</v>
      </c>
      <c r="E153" s="39"/>
      <c r="F153" s="235" t="s">
        <v>633</v>
      </c>
      <c r="G153" s="39"/>
      <c r="H153" s="39"/>
      <c r="I153" s="232"/>
      <c r="J153" s="39"/>
      <c r="K153" s="39"/>
      <c r="L153" s="43"/>
      <c r="M153" s="233"/>
      <c r="N153" s="234"/>
      <c r="O153" s="90"/>
      <c r="P153" s="90"/>
      <c r="Q153" s="90"/>
      <c r="R153" s="90"/>
      <c r="S153" s="90"/>
      <c r="T153" s="91"/>
      <c r="U153" s="37"/>
      <c r="V153" s="37"/>
      <c r="W153" s="37"/>
      <c r="X153" s="37"/>
      <c r="Y153" s="37"/>
      <c r="Z153" s="37"/>
      <c r="AA153" s="37"/>
      <c r="AB153" s="37"/>
      <c r="AC153" s="37"/>
      <c r="AD153" s="37"/>
      <c r="AE153" s="37"/>
      <c r="AT153" s="16" t="s">
        <v>167</v>
      </c>
      <c r="AU153" s="16" t="s">
        <v>87</v>
      </c>
    </row>
    <row r="154" s="2" customFormat="1" ht="14.4" customHeight="1">
      <c r="A154" s="37"/>
      <c r="B154" s="38"/>
      <c r="C154" s="217" t="s">
        <v>229</v>
      </c>
      <c r="D154" s="217" t="s">
        <v>142</v>
      </c>
      <c r="E154" s="218" t="s">
        <v>634</v>
      </c>
      <c r="F154" s="219" t="s">
        <v>635</v>
      </c>
      <c r="G154" s="220" t="s">
        <v>153</v>
      </c>
      <c r="H154" s="221">
        <v>1</v>
      </c>
      <c r="I154" s="222"/>
      <c r="J154" s="223">
        <f>ROUND(I154*H154,2)</f>
        <v>0</v>
      </c>
      <c r="K154" s="219" t="s">
        <v>146</v>
      </c>
      <c r="L154" s="43"/>
      <c r="M154" s="224" t="s">
        <v>1</v>
      </c>
      <c r="N154" s="225" t="s">
        <v>42</v>
      </c>
      <c r="O154" s="90"/>
      <c r="P154" s="226">
        <f>O154*H154</f>
        <v>0</v>
      </c>
      <c r="Q154" s="226">
        <v>0</v>
      </c>
      <c r="R154" s="226">
        <f>Q154*H154</f>
        <v>0</v>
      </c>
      <c r="S154" s="226">
        <v>0</v>
      </c>
      <c r="T154" s="227">
        <f>S154*H154</f>
        <v>0</v>
      </c>
      <c r="U154" s="37"/>
      <c r="V154" s="37"/>
      <c r="W154" s="37"/>
      <c r="X154" s="37"/>
      <c r="Y154" s="37"/>
      <c r="Z154" s="37"/>
      <c r="AA154" s="37"/>
      <c r="AB154" s="37"/>
      <c r="AC154" s="37"/>
      <c r="AD154" s="37"/>
      <c r="AE154" s="37"/>
      <c r="AR154" s="228" t="s">
        <v>225</v>
      </c>
      <c r="AT154" s="228" t="s">
        <v>142</v>
      </c>
      <c r="AU154" s="228" t="s">
        <v>87</v>
      </c>
      <c r="AY154" s="16" t="s">
        <v>139</v>
      </c>
      <c r="BE154" s="229">
        <f>IF(N154="základní",J154,0)</f>
        <v>0</v>
      </c>
      <c r="BF154" s="229">
        <f>IF(N154="snížená",J154,0)</f>
        <v>0</v>
      </c>
      <c r="BG154" s="229">
        <f>IF(N154="zákl. přenesená",J154,0)</f>
        <v>0</v>
      </c>
      <c r="BH154" s="229">
        <f>IF(N154="sníž. přenesená",J154,0)</f>
        <v>0</v>
      </c>
      <c r="BI154" s="229">
        <f>IF(N154="nulová",J154,0)</f>
        <v>0</v>
      </c>
      <c r="BJ154" s="16" t="s">
        <v>85</v>
      </c>
      <c r="BK154" s="229">
        <f>ROUND(I154*H154,2)</f>
        <v>0</v>
      </c>
      <c r="BL154" s="16" t="s">
        <v>225</v>
      </c>
      <c r="BM154" s="228" t="s">
        <v>636</v>
      </c>
    </row>
    <row r="155" s="2" customFormat="1">
      <c r="A155" s="37"/>
      <c r="B155" s="38"/>
      <c r="C155" s="39"/>
      <c r="D155" s="230" t="s">
        <v>149</v>
      </c>
      <c r="E155" s="39"/>
      <c r="F155" s="231" t="s">
        <v>637</v>
      </c>
      <c r="G155" s="39"/>
      <c r="H155" s="39"/>
      <c r="I155" s="232"/>
      <c r="J155" s="39"/>
      <c r="K155" s="39"/>
      <c r="L155" s="43"/>
      <c r="M155" s="233"/>
      <c r="N155" s="234"/>
      <c r="O155" s="90"/>
      <c r="P155" s="90"/>
      <c r="Q155" s="90"/>
      <c r="R155" s="90"/>
      <c r="S155" s="90"/>
      <c r="T155" s="91"/>
      <c r="U155" s="37"/>
      <c r="V155" s="37"/>
      <c r="W155" s="37"/>
      <c r="X155" s="37"/>
      <c r="Y155" s="37"/>
      <c r="Z155" s="37"/>
      <c r="AA155" s="37"/>
      <c r="AB155" s="37"/>
      <c r="AC155" s="37"/>
      <c r="AD155" s="37"/>
      <c r="AE155" s="37"/>
      <c r="AT155" s="16" t="s">
        <v>149</v>
      </c>
      <c r="AU155" s="16" t="s">
        <v>87</v>
      </c>
    </row>
    <row r="156" s="2" customFormat="1">
      <c r="A156" s="37"/>
      <c r="B156" s="38"/>
      <c r="C156" s="39"/>
      <c r="D156" s="230" t="s">
        <v>167</v>
      </c>
      <c r="E156" s="39"/>
      <c r="F156" s="235" t="s">
        <v>633</v>
      </c>
      <c r="G156" s="39"/>
      <c r="H156" s="39"/>
      <c r="I156" s="232"/>
      <c r="J156" s="39"/>
      <c r="K156" s="39"/>
      <c r="L156" s="43"/>
      <c r="M156" s="233"/>
      <c r="N156" s="234"/>
      <c r="O156" s="90"/>
      <c r="P156" s="90"/>
      <c r="Q156" s="90"/>
      <c r="R156" s="90"/>
      <c r="S156" s="90"/>
      <c r="T156" s="91"/>
      <c r="U156" s="37"/>
      <c r="V156" s="37"/>
      <c r="W156" s="37"/>
      <c r="X156" s="37"/>
      <c r="Y156" s="37"/>
      <c r="Z156" s="37"/>
      <c r="AA156" s="37"/>
      <c r="AB156" s="37"/>
      <c r="AC156" s="37"/>
      <c r="AD156" s="37"/>
      <c r="AE156" s="37"/>
      <c r="AT156" s="16" t="s">
        <v>167</v>
      </c>
      <c r="AU156" s="16" t="s">
        <v>87</v>
      </c>
    </row>
    <row r="157" s="2" customFormat="1" ht="14.4" customHeight="1">
      <c r="A157" s="37"/>
      <c r="B157" s="38"/>
      <c r="C157" s="217" t="s">
        <v>237</v>
      </c>
      <c r="D157" s="217" t="s">
        <v>142</v>
      </c>
      <c r="E157" s="218" t="s">
        <v>638</v>
      </c>
      <c r="F157" s="219" t="s">
        <v>639</v>
      </c>
      <c r="G157" s="220" t="s">
        <v>177</v>
      </c>
      <c r="H157" s="221">
        <v>4</v>
      </c>
      <c r="I157" s="222"/>
      <c r="J157" s="223">
        <f>ROUND(I157*H157,2)</f>
        <v>0</v>
      </c>
      <c r="K157" s="219" t="s">
        <v>146</v>
      </c>
      <c r="L157" s="43"/>
      <c r="M157" s="224" t="s">
        <v>1</v>
      </c>
      <c r="N157" s="225" t="s">
        <v>42</v>
      </c>
      <c r="O157" s="90"/>
      <c r="P157" s="226">
        <f>O157*H157</f>
        <v>0</v>
      </c>
      <c r="Q157" s="226">
        <v>0</v>
      </c>
      <c r="R157" s="226">
        <f>Q157*H157</f>
        <v>0</v>
      </c>
      <c r="S157" s="226">
        <v>0</v>
      </c>
      <c r="T157" s="227">
        <f>S157*H157</f>
        <v>0</v>
      </c>
      <c r="U157" s="37"/>
      <c r="V157" s="37"/>
      <c r="W157" s="37"/>
      <c r="X157" s="37"/>
      <c r="Y157" s="37"/>
      <c r="Z157" s="37"/>
      <c r="AA157" s="37"/>
      <c r="AB157" s="37"/>
      <c r="AC157" s="37"/>
      <c r="AD157" s="37"/>
      <c r="AE157" s="37"/>
      <c r="AR157" s="228" t="s">
        <v>225</v>
      </c>
      <c r="AT157" s="228" t="s">
        <v>142</v>
      </c>
      <c r="AU157" s="228" t="s">
        <v>87</v>
      </c>
      <c r="AY157" s="16" t="s">
        <v>139</v>
      </c>
      <c r="BE157" s="229">
        <f>IF(N157="základní",J157,0)</f>
        <v>0</v>
      </c>
      <c r="BF157" s="229">
        <f>IF(N157="snížená",J157,0)</f>
        <v>0</v>
      </c>
      <c r="BG157" s="229">
        <f>IF(N157="zákl. přenesená",J157,0)</f>
        <v>0</v>
      </c>
      <c r="BH157" s="229">
        <f>IF(N157="sníž. přenesená",J157,0)</f>
        <v>0</v>
      </c>
      <c r="BI157" s="229">
        <f>IF(N157="nulová",J157,0)</f>
        <v>0</v>
      </c>
      <c r="BJ157" s="16" t="s">
        <v>85</v>
      </c>
      <c r="BK157" s="229">
        <f>ROUND(I157*H157,2)</f>
        <v>0</v>
      </c>
      <c r="BL157" s="16" t="s">
        <v>225</v>
      </c>
      <c r="BM157" s="228" t="s">
        <v>640</v>
      </c>
    </row>
    <row r="158" s="2" customFormat="1">
      <c r="A158" s="37"/>
      <c r="B158" s="38"/>
      <c r="C158" s="39"/>
      <c r="D158" s="230" t="s">
        <v>149</v>
      </c>
      <c r="E158" s="39"/>
      <c r="F158" s="231" t="s">
        <v>641</v>
      </c>
      <c r="G158" s="39"/>
      <c r="H158" s="39"/>
      <c r="I158" s="232"/>
      <c r="J158" s="39"/>
      <c r="K158" s="39"/>
      <c r="L158" s="43"/>
      <c r="M158" s="233"/>
      <c r="N158" s="234"/>
      <c r="O158" s="90"/>
      <c r="P158" s="90"/>
      <c r="Q158" s="90"/>
      <c r="R158" s="90"/>
      <c r="S158" s="90"/>
      <c r="T158" s="91"/>
      <c r="U158" s="37"/>
      <c r="V158" s="37"/>
      <c r="W158" s="37"/>
      <c r="X158" s="37"/>
      <c r="Y158" s="37"/>
      <c r="Z158" s="37"/>
      <c r="AA158" s="37"/>
      <c r="AB158" s="37"/>
      <c r="AC158" s="37"/>
      <c r="AD158" s="37"/>
      <c r="AE158" s="37"/>
      <c r="AT158" s="16" t="s">
        <v>149</v>
      </c>
      <c r="AU158" s="16" t="s">
        <v>87</v>
      </c>
    </row>
    <row r="159" s="2" customFormat="1" ht="14.4" customHeight="1">
      <c r="A159" s="37"/>
      <c r="B159" s="38"/>
      <c r="C159" s="217" t="s">
        <v>8</v>
      </c>
      <c r="D159" s="217" t="s">
        <v>142</v>
      </c>
      <c r="E159" s="218" t="s">
        <v>642</v>
      </c>
      <c r="F159" s="219" t="s">
        <v>643</v>
      </c>
      <c r="G159" s="220" t="s">
        <v>263</v>
      </c>
      <c r="H159" s="267"/>
      <c r="I159" s="222"/>
      <c r="J159" s="223">
        <f>ROUND(I159*H159,2)</f>
        <v>0</v>
      </c>
      <c r="K159" s="219" t="s">
        <v>146</v>
      </c>
      <c r="L159" s="43"/>
      <c r="M159" s="224" t="s">
        <v>1</v>
      </c>
      <c r="N159" s="225" t="s">
        <v>42</v>
      </c>
      <c r="O159" s="90"/>
      <c r="P159" s="226">
        <f>O159*H159</f>
        <v>0</v>
      </c>
      <c r="Q159" s="226">
        <v>0</v>
      </c>
      <c r="R159" s="226">
        <f>Q159*H159</f>
        <v>0</v>
      </c>
      <c r="S159" s="226">
        <v>0</v>
      </c>
      <c r="T159" s="227">
        <f>S159*H159</f>
        <v>0</v>
      </c>
      <c r="U159" s="37"/>
      <c r="V159" s="37"/>
      <c r="W159" s="37"/>
      <c r="X159" s="37"/>
      <c r="Y159" s="37"/>
      <c r="Z159" s="37"/>
      <c r="AA159" s="37"/>
      <c r="AB159" s="37"/>
      <c r="AC159" s="37"/>
      <c r="AD159" s="37"/>
      <c r="AE159" s="37"/>
      <c r="AR159" s="228" t="s">
        <v>225</v>
      </c>
      <c r="AT159" s="228" t="s">
        <v>142</v>
      </c>
      <c r="AU159" s="228" t="s">
        <v>87</v>
      </c>
      <c r="AY159" s="16" t="s">
        <v>139</v>
      </c>
      <c r="BE159" s="229">
        <f>IF(N159="základní",J159,0)</f>
        <v>0</v>
      </c>
      <c r="BF159" s="229">
        <f>IF(N159="snížená",J159,0)</f>
        <v>0</v>
      </c>
      <c r="BG159" s="229">
        <f>IF(N159="zákl. přenesená",J159,0)</f>
        <v>0</v>
      </c>
      <c r="BH159" s="229">
        <f>IF(N159="sníž. přenesená",J159,0)</f>
        <v>0</v>
      </c>
      <c r="BI159" s="229">
        <f>IF(N159="nulová",J159,0)</f>
        <v>0</v>
      </c>
      <c r="BJ159" s="16" t="s">
        <v>85</v>
      </c>
      <c r="BK159" s="229">
        <f>ROUND(I159*H159,2)</f>
        <v>0</v>
      </c>
      <c r="BL159" s="16" t="s">
        <v>225</v>
      </c>
      <c r="BM159" s="228" t="s">
        <v>644</v>
      </c>
    </row>
    <row r="160" s="2" customFormat="1">
      <c r="A160" s="37"/>
      <c r="B160" s="38"/>
      <c r="C160" s="39"/>
      <c r="D160" s="230" t="s">
        <v>149</v>
      </c>
      <c r="E160" s="39"/>
      <c r="F160" s="231" t="s">
        <v>645</v>
      </c>
      <c r="G160" s="39"/>
      <c r="H160" s="39"/>
      <c r="I160" s="232"/>
      <c r="J160" s="39"/>
      <c r="K160" s="39"/>
      <c r="L160" s="43"/>
      <c r="M160" s="233"/>
      <c r="N160" s="234"/>
      <c r="O160" s="90"/>
      <c r="P160" s="90"/>
      <c r="Q160" s="90"/>
      <c r="R160" s="90"/>
      <c r="S160" s="90"/>
      <c r="T160" s="91"/>
      <c r="U160" s="37"/>
      <c r="V160" s="37"/>
      <c r="W160" s="37"/>
      <c r="X160" s="37"/>
      <c r="Y160" s="37"/>
      <c r="Z160" s="37"/>
      <c r="AA160" s="37"/>
      <c r="AB160" s="37"/>
      <c r="AC160" s="37"/>
      <c r="AD160" s="37"/>
      <c r="AE160" s="37"/>
      <c r="AT160" s="16" t="s">
        <v>149</v>
      </c>
      <c r="AU160" s="16" t="s">
        <v>87</v>
      </c>
    </row>
    <row r="161" s="2" customFormat="1">
      <c r="A161" s="37"/>
      <c r="B161" s="38"/>
      <c r="C161" s="39"/>
      <c r="D161" s="230" t="s">
        <v>167</v>
      </c>
      <c r="E161" s="39"/>
      <c r="F161" s="235" t="s">
        <v>497</v>
      </c>
      <c r="G161" s="39"/>
      <c r="H161" s="39"/>
      <c r="I161" s="232"/>
      <c r="J161" s="39"/>
      <c r="K161" s="39"/>
      <c r="L161" s="43"/>
      <c r="M161" s="233"/>
      <c r="N161" s="234"/>
      <c r="O161" s="90"/>
      <c r="P161" s="90"/>
      <c r="Q161" s="90"/>
      <c r="R161" s="90"/>
      <c r="S161" s="90"/>
      <c r="T161" s="91"/>
      <c r="U161" s="37"/>
      <c r="V161" s="37"/>
      <c r="W161" s="37"/>
      <c r="X161" s="37"/>
      <c r="Y161" s="37"/>
      <c r="Z161" s="37"/>
      <c r="AA161" s="37"/>
      <c r="AB161" s="37"/>
      <c r="AC161" s="37"/>
      <c r="AD161" s="37"/>
      <c r="AE161" s="37"/>
      <c r="AT161" s="16" t="s">
        <v>167</v>
      </c>
      <c r="AU161" s="16" t="s">
        <v>87</v>
      </c>
    </row>
    <row r="162" s="12" customFormat="1" ht="22.8" customHeight="1">
      <c r="A162" s="12"/>
      <c r="B162" s="201"/>
      <c r="C162" s="202"/>
      <c r="D162" s="203" t="s">
        <v>76</v>
      </c>
      <c r="E162" s="215" t="s">
        <v>646</v>
      </c>
      <c r="F162" s="215" t="s">
        <v>647</v>
      </c>
      <c r="G162" s="202"/>
      <c r="H162" s="202"/>
      <c r="I162" s="205"/>
      <c r="J162" s="216">
        <f>BK162</f>
        <v>0</v>
      </c>
      <c r="K162" s="202"/>
      <c r="L162" s="207"/>
      <c r="M162" s="208"/>
      <c r="N162" s="209"/>
      <c r="O162" s="209"/>
      <c r="P162" s="210">
        <f>SUM(P163:P209)</f>
        <v>0</v>
      </c>
      <c r="Q162" s="209"/>
      <c r="R162" s="210">
        <f>SUM(R163:R209)</f>
        <v>0.0068399999999999989</v>
      </c>
      <c r="S162" s="209"/>
      <c r="T162" s="211">
        <f>SUM(T163:T209)</f>
        <v>0.0010200000000000001</v>
      </c>
      <c r="U162" s="12"/>
      <c r="V162" s="12"/>
      <c r="W162" s="12"/>
      <c r="X162" s="12"/>
      <c r="Y162" s="12"/>
      <c r="Z162" s="12"/>
      <c r="AA162" s="12"/>
      <c r="AB162" s="12"/>
      <c r="AC162" s="12"/>
      <c r="AD162" s="12"/>
      <c r="AE162" s="12"/>
      <c r="AR162" s="212" t="s">
        <v>87</v>
      </c>
      <c r="AT162" s="213" t="s">
        <v>76</v>
      </c>
      <c r="AU162" s="213" t="s">
        <v>85</v>
      </c>
      <c r="AY162" s="212" t="s">
        <v>139</v>
      </c>
      <c r="BK162" s="214">
        <f>SUM(BK163:BK209)</f>
        <v>0</v>
      </c>
    </row>
    <row r="163" s="2" customFormat="1" ht="14.4" customHeight="1">
      <c r="A163" s="37"/>
      <c r="B163" s="38"/>
      <c r="C163" s="217" t="s">
        <v>225</v>
      </c>
      <c r="D163" s="217" t="s">
        <v>142</v>
      </c>
      <c r="E163" s="218" t="s">
        <v>648</v>
      </c>
      <c r="F163" s="219" t="s">
        <v>649</v>
      </c>
      <c r="G163" s="220" t="s">
        <v>153</v>
      </c>
      <c r="H163" s="221">
        <v>2</v>
      </c>
      <c r="I163" s="222"/>
      <c r="J163" s="223">
        <f>ROUND(I163*H163,2)</f>
        <v>0</v>
      </c>
      <c r="K163" s="219" t="s">
        <v>146</v>
      </c>
      <c r="L163" s="43"/>
      <c r="M163" s="224" t="s">
        <v>1</v>
      </c>
      <c r="N163" s="225" t="s">
        <v>42</v>
      </c>
      <c r="O163" s="90"/>
      <c r="P163" s="226">
        <f>O163*H163</f>
        <v>0</v>
      </c>
      <c r="Q163" s="226">
        <v>0.00010000000000000001</v>
      </c>
      <c r="R163" s="226">
        <f>Q163*H163</f>
        <v>0.00020000000000000001</v>
      </c>
      <c r="S163" s="226">
        <v>0</v>
      </c>
      <c r="T163" s="227">
        <f>S163*H163</f>
        <v>0</v>
      </c>
      <c r="U163" s="37"/>
      <c r="V163" s="37"/>
      <c r="W163" s="37"/>
      <c r="X163" s="37"/>
      <c r="Y163" s="37"/>
      <c r="Z163" s="37"/>
      <c r="AA163" s="37"/>
      <c r="AB163" s="37"/>
      <c r="AC163" s="37"/>
      <c r="AD163" s="37"/>
      <c r="AE163" s="37"/>
      <c r="AR163" s="228" t="s">
        <v>225</v>
      </c>
      <c r="AT163" s="228" t="s">
        <v>142</v>
      </c>
      <c r="AU163" s="228" t="s">
        <v>87</v>
      </c>
      <c r="AY163" s="16" t="s">
        <v>139</v>
      </c>
      <c r="BE163" s="229">
        <f>IF(N163="základní",J163,0)</f>
        <v>0</v>
      </c>
      <c r="BF163" s="229">
        <f>IF(N163="snížená",J163,0)</f>
        <v>0</v>
      </c>
      <c r="BG163" s="229">
        <f>IF(N163="zákl. přenesená",J163,0)</f>
        <v>0</v>
      </c>
      <c r="BH163" s="229">
        <f>IF(N163="sníž. přenesená",J163,0)</f>
        <v>0</v>
      </c>
      <c r="BI163" s="229">
        <f>IF(N163="nulová",J163,0)</f>
        <v>0</v>
      </c>
      <c r="BJ163" s="16" t="s">
        <v>85</v>
      </c>
      <c r="BK163" s="229">
        <f>ROUND(I163*H163,2)</f>
        <v>0</v>
      </c>
      <c r="BL163" s="16" t="s">
        <v>225</v>
      </c>
      <c r="BM163" s="228" t="s">
        <v>650</v>
      </c>
    </row>
    <row r="164" s="2" customFormat="1">
      <c r="A164" s="37"/>
      <c r="B164" s="38"/>
      <c r="C164" s="39"/>
      <c r="D164" s="230" t="s">
        <v>149</v>
      </c>
      <c r="E164" s="39"/>
      <c r="F164" s="231" t="s">
        <v>651</v>
      </c>
      <c r="G164" s="39"/>
      <c r="H164" s="39"/>
      <c r="I164" s="232"/>
      <c r="J164" s="39"/>
      <c r="K164" s="39"/>
      <c r="L164" s="43"/>
      <c r="M164" s="233"/>
      <c r="N164" s="234"/>
      <c r="O164" s="90"/>
      <c r="P164" s="90"/>
      <c r="Q164" s="90"/>
      <c r="R164" s="90"/>
      <c r="S164" s="90"/>
      <c r="T164" s="91"/>
      <c r="U164" s="37"/>
      <c r="V164" s="37"/>
      <c r="W164" s="37"/>
      <c r="X164" s="37"/>
      <c r="Y164" s="37"/>
      <c r="Z164" s="37"/>
      <c r="AA164" s="37"/>
      <c r="AB164" s="37"/>
      <c r="AC164" s="37"/>
      <c r="AD164" s="37"/>
      <c r="AE164" s="37"/>
      <c r="AT164" s="16" t="s">
        <v>149</v>
      </c>
      <c r="AU164" s="16" t="s">
        <v>87</v>
      </c>
    </row>
    <row r="165" s="2" customFormat="1">
      <c r="A165" s="37"/>
      <c r="B165" s="38"/>
      <c r="C165" s="39"/>
      <c r="D165" s="230" t="s">
        <v>167</v>
      </c>
      <c r="E165" s="39"/>
      <c r="F165" s="235" t="s">
        <v>652</v>
      </c>
      <c r="G165" s="39"/>
      <c r="H165" s="39"/>
      <c r="I165" s="232"/>
      <c r="J165" s="39"/>
      <c r="K165" s="39"/>
      <c r="L165" s="43"/>
      <c r="M165" s="233"/>
      <c r="N165" s="234"/>
      <c r="O165" s="90"/>
      <c r="P165" s="90"/>
      <c r="Q165" s="90"/>
      <c r="R165" s="90"/>
      <c r="S165" s="90"/>
      <c r="T165" s="91"/>
      <c r="U165" s="37"/>
      <c r="V165" s="37"/>
      <c r="W165" s="37"/>
      <c r="X165" s="37"/>
      <c r="Y165" s="37"/>
      <c r="Z165" s="37"/>
      <c r="AA165" s="37"/>
      <c r="AB165" s="37"/>
      <c r="AC165" s="37"/>
      <c r="AD165" s="37"/>
      <c r="AE165" s="37"/>
      <c r="AT165" s="16" t="s">
        <v>167</v>
      </c>
      <c r="AU165" s="16" t="s">
        <v>87</v>
      </c>
    </row>
    <row r="166" s="2" customFormat="1" ht="14.4" customHeight="1">
      <c r="A166" s="37"/>
      <c r="B166" s="38"/>
      <c r="C166" s="217" t="s">
        <v>253</v>
      </c>
      <c r="D166" s="217" t="s">
        <v>142</v>
      </c>
      <c r="E166" s="218" t="s">
        <v>653</v>
      </c>
      <c r="F166" s="219" t="s">
        <v>654</v>
      </c>
      <c r="G166" s="220" t="s">
        <v>177</v>
      </c>
      <c r="H166" s="221">
        <v>2</v>
      </c>
      <c r="I166" s="222"/>
      <c r="J166" s="223">
        <f>ROUND(I166*H166,2)</f>
        <v>0</v>
      </c>
      <c r="K166" s="219" t="s">
        <v>146</v>
      </c>
      <c r="L166" s="43"/>
      <c r="M166" s="224" t="s">
        <v>1</v>
      </c>
      <c r="N166" s="225" t="s">
        <v>42</v>
      </c>
      <c r="O166" s="90"/>
      <c r="P166" s="226">
        <f>O166*H166</f>
        <v>0</v>
      </c>
      <c r="Q166" s="226">
        <v>0</v>
      </c>
      <c r="R166" s="226">
        <f>Q166*H166</f>
        <v>0</v>
      </c>
      <c r="S166" s="226">
        <v>0.00027999999999999998</v>
      </c>
      <c r="T166" s="227">
        <f>S166*H166</f>
        <v>0.00055999999999999995</v>
      </c>
      <c r="U166" s="37"/>
      <c r="V166" s="37"/>
      <c r="W166" s="37"/>
      <c r="X166" s="37"/>
      <c r="Y166" s="37"/>
      <c r="Z166" s="37"/>
      <c r="AA166" s="37"/>
      <c r="AB166" s="37"/>
      <c r="AC166" s="37"/>
      <c r="AD166" s="37"/>
      <c r="AE166" s="37"/>
      <c r="AR166" s="228" t="s">
        <v>225</v>
      </c>
      <c r="AT166" s="228" t="s">
        <v>142</v>
      </c>
      <c r="AU166" s="228" t="s">
        <v>87</v>
      </c>
      <c r="AY166" s="16" t="s">
        <v>139</v>
      </c>
      <c r="BE166" s="229">
        <f>IF(N166="základní",J166,0)</f>
        <v>0</v>
      </c>
      <c r="BF166" s="229">
        <f>IF(N166="snížená",J166,0)</f>
        <v>0</v>
      </c>
      <c r="BG166" s="229">
        <f>IF(N166="zákl. přenesená",J166,0)</f>
        <v>0</v>
      </c>
      <c r="BH166" s="229">
        <f>IF(N166="sníž. přenesená",J166,0)</f>
        <v>0</v>
      </c>
      <c r="BI166" s="229">
        <f>IF(N166="nulová",J166,0)</f>
        <v>0</v>
      </c>
      <c r="BJ166" s="16" t="s">
        <v>85</v>
      </c>
      <c r="BK166" s="229">
        <f>ROUND(I166*H166,2)</f>
        <v>0</v>
      </c>
      <c r="BL166" s="16" t="s">
        <v>225</v>
      </c>
      <c r="BM166" s="228" t="s">
        <v>655</v>
      </c>
    </row>
    <row r="167" s="2" customFormat="1">
      <c r="A167" s="37"/>
      <c r="B167" s="38"/>
      <c r="C167" s="39"/>
      <c r="D167" s="230" t="s">
        <v>149</v>
      </c>
      <c r="E167" s="39"/>
      <c r="F167" s="231" t="s">
        <v>656</v>
      </c>
      <c r="G167" s="39"/>
      <c r="H167" s="39"/>
      <c r="I167" s="232"/>
      <c r="J167" s="39"/>
      <c r="K167" s="39"/>
      <c r="L167" s="43"/>
      <c r="M167" s="233"/>
      <c r="N167" s="234"/>
      <c r="O167" s="90"/>
      <c r="P167" s="90"/>
      <c r="Q167" s="90"/>
      <c r="R167" s="90"/>
      <c r="S167" s="90"/>
      <c r="T167" s="91"/>
      <c r="U167" s="37"/>
      <c r="V167" s="37"/>
      <c r="W167" s="37"/>
      <c r="X167" s="37"/>
      <c r="Y167" s="37"/>
      <c r="Z167" s="37"/>
      <c r="AA167" s="37"/>
      <c r="AB167" s="37"/>
      <c r="AC167" s="37"/>
      <c r="AD167" s="37"/>
      <c r="AE167" s="37"/>
      <c r="AT167" s="16" t="s">
        <v>149</v>
      </c>
      <c r="AU167" s="16" t="s">
        <v>87</v>
      </c>
    </row>
    <row r="168" s="2" customFormat="1" ht="14.4" customHeight="1">
      <c r="A168" s="37"/>
      <c r="B168" s="38"/>
      <c r="C168" s="217" t="s">
        <v>260</v>
      </c>
      <c r="D168" s="217" t="s">
        <v>142</v>
      </c>
      <c r="E168" s="218" t="s">
        <v>657</v>
      </c>
      <c r="F168" s="219" t="s">
        <v>658</v>
      </c>
      <c r="G168" s="220" t="s">
        <v>153</v>
      </c>
      <c r="H168" s="221">
        <v>2</v>
      </c>
      <c r="I168" s="222"/>
      <c r="J168" s="223">
        <f>ROUND(I168*H168,2)</f>
        <v>0</v>
      </c>
      <c r="K168" s="219" t="s">
        <v>146</v>
      </c>
      <c r="L168" s="43"/>
      <c r="M168" s="224" t="s">
        <v>1</v>
      </c>
      <c r="N168" s="225" t="s">
        <v>42</v>
      </c>
      <c r="O168" s="90"/>
      <c r="P168" s="226">
        <f>O168*H168</f>
        <v>0</v>
      </c>
      <c r="Q168" s="226">
        <v>0.00025000000000000001</v>
      </c>
      <c r="R168" s="226">
        <f>Q168*H168</f>
        <v>0.00050000000000000001</v>
      </c>
      <c r="S168" s="226">
        <v>0</v>
      </c>
      <c r="T168" s="227">
        <f>S168*H168</f>
        <v>0</v>
      </c>
      <c r="U168" s="37"/>
      <c r="V168" s="37"/>
      <c r="W168" s="37"/>
      <c r="X168" s="37"/>
      <c r="Y168" s="37"/>
      <c r="Z168" s="37"/>
      <c r="AA168" s="37"/>
      <c r="AB168" s="37"/>
      <c r="AC168" s="37"/>
      <c r="AD168" s="37"/>
      <c r="AE168" s="37"/>
      <c r="AR168" s="228" t="s">
        <v>225</v>
      </c>
      <c r="AT168" s="228" t="s">
        <v>142</v>
      </c>
      <c r="AU168" s="228" t="s">
        <v>87</v>
      </c>
      <c r="AY168" s="16" t="s">
        <v>139</v>
      </c>
      <c r="BE168" s="229">
        <f>IF(N168="základní",J168,0)</f>
        <v>0</v>
      </c>
      <c r="BF168" s="229">
        <f>IF(N168="snížená",J168,0)</f>
        <v>0</v>
      </c>
      <c r="BG168" s="229">
        <f>IF(N168="zákl. přenesená",J168,0)</f>
        <v>0</v>
      </c>
      <c r="BH168" s="229">
        <f>IF(N168="sníž. přenesená",J168,0)</f>
        <v>0</v>
      </c>
      <c r="BI168" s="229">
        <f>IF(N168="nulová",J168,0)</f>
        <v>0</v>
      </c>
      <c r="BJ168" s="16" t="s">
        <v>85</v>
      </c>
      <c r="BK168" s="229">
        <f>ROUND(I168*H168,2)</f>
        <v>0</v>
      </c>
      <c r="BL168" s="16" t="s">
        <v>225</v>
      </c>
      <c r="BM168" s="228" t="s">
        <v>659</v>
      </c>
    </row>
    <row r="169" s="2" customFormat="1">
      <c r="A169" s="37"/>
      <c r="B169" s="38"/>
      <c r="C169" s="39"/>
      <c r="D169" s="230" t="s">
        <v>149</v>
      </c>
      <c r="E169" s="39"/>
      <c r="F169" s="231" t="s">
        <v>660</v>
      </c>
      <c r="G169" s="39"/>
      <c r="H169" s="39"/>
      <c r="I169" s="232"/>
      <c r="J169" s="39"/>
      <c r="K169" s="39"/>
      <c r="L169" s="43"/>
      <c r="M169" s="233"/>
      <c r="N169" s="234"/>
      <c r="O169" s="90"/>
      <c r="P169" s="90"/>
      <c r="Q169" s="90"/>
      <c r="R169" s="90"/>
      <c r="S169" s="90"/>
      <c r="T169" s="91"/>
      <c r="U169" s="37"/>
      <c r="V169" s="37"/>
      <c r="W169" s="37"/>
      <c r="X169" s="37"/>
      <c r="Y169" s="37"/>
      <c r="Z169" s="37"/>
      <c r="AA169" s="37"/>
      <c r="AB169" s="37"/>
      <c r="AC169" s="37"/>
      <c r="AD169" s="37"/>
      <c r="AE169" s="37"/>
      <c r="AT169" s="16" t="s">
        <v>149</v>
      </c>
      <c r="AU169" s="16" t="s">
        <v>87</v>
      </c>
    </row>
    <row r="170" s="2" customFormat="1" ht="14.4" customHeight="1">
      <c r="A170" s="37"/>
      <c r="B170" s="38"/>
      <c r="C170" s="217" t="s">
        <v>269</v>
      </c>
      <c r="D170" s="217" t="s">
        <v>142</v>
      </c>
      <c r="E170" s="218" t="s">
        <v>661</v>
      </c>
      <c r="F170" s="219" t="s">
        <v>662</v>
      </c>
      <c r="G170" s="220" t="s">
        <v>613</v>
      </c>
      <c r="H170" s="221">
        <v>1</v>
      </c>
      <c r="I170" s="222"/>
      <c r="J170" s="223">
        <f>ROUND(I170*H170,2)</f>
        <v>0</v>
      </c>
      <c r="K170" s="219" t="s">
        <v>1</v>
      </c>
      <c r="L170" s="43"/>
      <c r="M170" s="224" t="s">
        <v>1</v>
      </c>
      <c r="N170" s="225" t="s">
        <v>42</v>
      </c>
      <c r="O170" s="90"/>
      <c r="P170" s="226">
        <f>O170*H170</f>
        <v>0</v>
      </c>
      <c r="Q170" s="226">
        <v>0</v>
      </c>
      <c r="R170" s="226">
        <f>Q170*H170</f>
        <v>0</v>
      </c>
      <c r="S170" s="226">
        <v>0</v>
      </c>
      <c r="T170" s="227">
        <f>S170*H170</f>
        <v>0</v>
      </c>
      <c r="U170" s="37"/>
      <c r="V170" s="37"/>
      <c r="W170" s="37"/>
      <c r="X170" s="37"/>
      <c r="Y170" s="37"/>
      <c r="Z170" s="37"/>
      <c r="AA170" s="37"/>
      <c r="AB170" s="37"/>
      <c r="AC170" s="37"/>
      <c r="AD170" s="37"/>
      <c r="AE170" s="37"/>
      <c r="AR170" s="228" t="s">
        <v>225</v>
      </c>
      <c r="AT170" s="228" t="s">
        <v>142</v>
      </c>
      <c r="AU170" s="228" t="s">
        <v>87</v>
      </c>
      <c r="AY170" s="16" t="s">
        <v>139</v>
      </c>
      <c r="BE170" s="229">
        <f>IF(N170="základní",J170,0)</f>
        <v>0</v>
      </c>
      <c r="BF170" s="229">
        <f>IF(N170="snížená",J170,0)</f>
        <v>0</v>
      </c>
      <c r="BG170" s="229">
        <f>IF(N170="zákl. přenesená",J170,0)</f>
        <v>0</v>
      </c>
      <c r="BH170" s="229">
        <f>IF(N170="sníž. přenesená",J170,0)</f>
        <v>0</v>
      </c>
      <c r="BI170" s="229">
        <f>IF(N170="nulová",J170,0)</f>
        <v>0</v>
      </c>
      <c r="BJ170" s="16" t="s">
        <v>85</v>
      </c>
      <c r="BK170" s="229">
        <f>ROUND(I170*H170,2)</f>
        <v>0</v>
      </c>
      <c r="BL170" s="16" t="s">
        <v>225</v>
      </c>
      <c r="BM170" s="228" t="s">
        <v>663</v>
      </c>
    </row>
    <row r="171" s="2" customFormat="1">
      <c r="A171" s="37"/>
      <c r="B171" s="38"/>
      <c r="C171" s="39"/>
      <c r="D171" s="230" t="s">
        <v>149</v>
      </c>
      <c r="E171" s="39"/>
      <c r="F171" s="231" t="s">
        <v>662</v>
      </c>
      <c r="G171" s="39"/>
      <c r="H171" s="39"/>
      <c r="I171" s="232"/>
      <c r="J171" s="39"/>
      <c r="K171" s="39"/>
      <c r="L171" s="43"/>
      <c r="M171" s="233"/>
      <c r="N171" s="234"/>
      <c r="O171" s="90"/>
      <c r="P171" s="90"/>
      <c r="Q171" s="90"/>
      <c r="R171" s="90"/>
      <c r="S171" s="90"/>
      <c r="T171" s="91"/>
      <c r="U171" s="37"/>
      <c r="V171" s="37"/>
      <c r="W171" s="37"/>
      <c r="X171" s="37"/>
      <c r="Y171" s="37"/>
      <c r="Z171" s="37"/>
      <c r="AA171" s="37"/>
      <c r="AB171" s="37"/>
      <c r="AC171" s="37"/>
      <c r="AD171" s="37"/>
      <c r="AE171" s="37"/>
      <c r="AT171" s="16" t="s">
        <v>149</v>
      </c>
      <c r="AU171" s="16" t="s">
        <v>87</v>
      </c>
    </row>
    <row r="172" s="2" customFormat="1" ht="14.4" customHeight="1">
      <c r="A172" s="37"/>
      <c r="B172" s="38"/>
      <c r="C172" s="217" t="s">
        <v>275</v>
      </c>
      <c r="D172" s="217" t="s">
        <v>142</v>
      </c>
      <c r="E172" s="218" t="s">
        <v>664</v>
      </c>
      <c r="F172" s="219" t="s">
        <v>665</v>
      </c>
      <c r="G172" s="220" t="s">
        <v>153</v>
      </c>
      <c r="H172" s="221">
        <v>2</v>
      </c>
      <c r="I172" s="222"/>
      <c r="J172" s="223">
        <f>ROUND(I172*H172,2)</f>
        <v>0</v>
      </c>
      <c r="K172" s="219" t="s">
        <v>146</v>
      </c>
      <c r="L172" s="43"/>
      <c r="M172" s="224" t="s">
        <v>1</v>
      </c>
      <c r="N172" s="225" t="s">
        <v>42</v>
      </c>
      <c r="O172" s="90"/>
      <c r="P172" s="226">
        <f>O172*H172</f>
        <v>0</v>
      </c>
      <c r="Q172" s="226">
        <v>0</v>
      </c>
      <c r="R172" s="226">
        <f>Q172*H172</f>
        <v>0</v>
      </c>
      <c r="S172" s="226">
        <v>0</v>
      </c>
      <c r="T172" s="227">
        <f>S172*H172</f>
        <v>0</v>
      </c>
      <c r="U172" s="37"/>
      <c r="V172" s="37"/>
      <c r="W172" s="37"/>
      <c r="X172" s="37"/>
      <c r="Y172" s="37"/>
      <c r="Z172" s="37"/>
      <c r="AA172" s="37"/>
      <c r="AB172" s="37"/>
      <c r="AC172" s="37"/>
      <c r="AD172" s="37"/>
      <c r="AE172" s="37"/>
      <c r="AR172" s="228" t="s">
        <v>225</v>
      </c>
      <c r="AT172" s="228" t="s">
        <v>142</v>
      </c>
      <c r="AU172" s="228" t="s">
        <v>87</v>
      </c>
      <c r="AY172" s="16" t="s">
        <v>139</v>
      </c>
      <c r="BE172" s="229">
        <f>IF(N172="základní",J172,0)</f>
        <v>0</v>
      </c>
      <c r="BF172" s="229">
        <f>IF(N172="snížená",J172,0)</f>
        <v>0</v>
      </c>
      <c r="BG172" s="229">
        <f>IF(N172="zákl. přenesená",J172,0)</f>
        <v>0</v>
      </c>
      <c r="BH172" s="229">
        <f>IF(N172="sníž. přenesená",J172,0)</f>
        <v>0</v>
      </c>
      <c r="BI172" s="229">
        <f>IF(N172="nulová",J172,0)</f>
        <v>0</v>
      </c>
      <c r="BJ172" s="16" t="s">
        <v>85</v>
      </c>
      <c r="BK172" s="229">
        <f>ROUND(I172*H172,2)</f>
        <v>0</v>
      </c>
      <c r="BL172" s="16" t="s">
        <v>225</v>
      </c>
      <c r="BM172" s="228" t="s">
        <v>666</v>
      </c>
    </row>
    <row r="173" s="2" customFormat="1">
      <c r="A173" s="37"/>
      <c r="B173" s="38"/>
      <c r="C173" s="39"/>
      <c r="D173" s="230" t="s">
        <v>149</v>
      </c>
      <c r="E173" s="39"/>
      <c r="F173" s="231" t="s">
        <v>667</v>
      </c>
      <c r="G173" s="39"/>
      <c r="H173" s="39"/>
      <c r="I173" s="232"/>
      <c r="J173" s="39"/>
      <c r="K173" s="39"/>
      <c r="L173" s="43"/>
      <c r="M173" s="233"/>
      <c r="N173" s="234"/>
      <c r="O173" s="90"/>
      <c r="P173" s="90"/>
      <c r="Q173" s="90"/>
      <c r="R173" s="90"/>
      <c r="S173" s="90"/>
      <c r="T173" s="91"/>
      <c r="U173" s="37"/>
      <c r="V173" s="37"/>
      <c r="W173" s="37"/>
      <c r="X173" s="37"/>
      <c r="Y173" s="37"/>
      <c r="Z173" s="37"/>
      <c r="AA173" s="37"/>
      <c r="AB173" s="37"/>
      <c r="AC173" s="37"/>
      <c r="AD173" s="37"/>
      <c r="AE173" s="37"/>
      <c r="AT173" s="16" t="s">
        <v>149</v>
      </c>
      <c r="AU173" s="16" t="s">
        <v>87</v>
      </c>
    </row>
    <row r="174" s="2" customFormat="1" ht="14.4" customHeight="1">
      <c r="A174" s="37"/>
      <c r="B174" s="38"/>
      <c r="C174" s="217" t="s">
        <v>7</v>
      </c>
      <c r="D174" s="217" t="s">
        <v>142</v>
      </c>
      <c r="E174" s="218" t="s">
        <v>668</v>
      </c>
      <c r="F174" s="219" t="s">
        <v>669</v>
      </c>
      <c r="G174" s="220" t="s">
        <v>153</v>
      </c>
      <c r="H174" s="221">
        <v>2</v>
      </c>
      <c r="I174" s="222"/>
      <c r="J174" s="223">
        <f>ROUND(I174*H174,2)</f>
        <v>0</v>
      </c>
      <c r="K174" s="219" t="s">
        <v>146</v>
      </c>
      <c r="L174" s="43"/>
      <c r="M174" s="224" t="s">
        <v>1</v>
      </c>
      <c r="N174" s="225" t="s">
        <v>42</v>
      </c>
      <c r="O174" s="90"/>
      <c r="P174" s="226">
        <f>O174*H174</f>
        <v>0</v>
      </c>
      <c r="Q174" s="226">
        <v>5.0000000000000002E-05</v>
      </c>
      <c r="R174" s="226">
        <f>Q174*H174</f>
        <v>0.00010000000000000001</v>
      </c>
      <c r="S174" s="226">
        <v>0</v>
      </c>
      <c r="T174" s="227">
        <f>S174*H174</f>
        <v>0</v>
      </c>
      <c r="U174" s="37"/>
      <c r="V174" s="37"/>
      <c r="W174" s="37"/>
      <c r="X174" s="37"/>
      <c r="Y174" s="37"/>
      <c r="Z174" s="37"/>
      <c r="AA174" s="37"/>
      <c r="AB174" s="37"/>
      <c r="AC174" s="37"/>
      <c r="AD174" s="37"/>
      <c r="AE174" s="37"/>
      <c r="AR174" s="228" t="s">
        <v>225</v>
      </c>
      <c r="AT174" s="228" t="s">
        <v>142</v>
      </c>
      <c r="AU174" s="228" t="s">
        <v>87</v>
      </c>
      <c r="AY174" s="16" t="s">
        <v>139</v>
      </c>
      <c r="BE174" s="229">
        <f>IF(N174="základní",J174,0)</f>
        <v>0</v>
      </c>
      <c r="BF174" s="229">
        <f>IF(N174="snížená",J174,0)</f>
        <v>0</v>
      </c>
      <c r="BG174" s="229">
        <f>IF(N174="zákl. přenesená",J174,0)</f>
        <v>0</v>
      </c>
      <c r="BH174" s="229">
        <f>IF(N174="sníž. přenesená",J174,0)</f>
        <v>0</v>
      </c>
      <c r="BI174" s="229">
        <f>IF(N174="nulová",J174,0)</f>
        <v>0</v>
      </c>
      <c r="BJ174" s="16" t="s">
        <v>85</v>
      </c>
      <c r="BK174" s="229">
        <f>ROUND(I174*H174,2)</f>
        <v>0</v>
      </c>
      <c r="BL174" s="16" t="s">
        <v>225</v>
      </c>
      <c r="BM174" s="228" t="s">
        <v>670</v>
      </c>
    </row>
    <row r="175" s="2" customFormat="1">
      <c r="A175" s="37"/>
      <c r="B175" s="38"/>
      <c r="C175" s="39"/>
      <c r="D175" s="230" t="s">
        <v>149</v>
      </c>
      <c r="E175" s="39"/>
      <c r="F175" s="231" t="s">
        <v>671</v>
      </c>
      <c r="G175" s="39"/>
      <c r="H175" s="39"/>
      <c r="I175" s="232"/>
      <c r="J175" s="39"/>
      <c r="K175" s="39"/>
      <c r="L175" s="43"/>
      <c r="M175" s="233"/>
      <c r="N175" s="234"/>
      <c r="O175" s="90"/>
      <c r="P175" s="90"/>
      <c r="Q175" s="90"/>
      <c r="R175" s="90"/>
      <c r="S175" s="90"/>
      <c r="T175" s="91"/>
      <c r="U175" s="37"/>
      <c r="V175" s="37"/>
      <c r="W175" s="37"/>
      <c r="X175" s="37"/>
      <c r="Y175" s="37"/>
      <c r="Z175" s="37"/>
      <c r="AA175" s="37"/>
      <c r="AB175" s="37"/>
      <c r="AC175" s="37"/>
      <c r="AD175" s="37"/>
      <c r="AE175" s="37"/>
      <c r="AT175" s="16" t="s">
        <v>149</v>
      </c>
      <c r="AU175" s="16" t="s">
        <v>87</v>
      </c>
    </row>
    <row r="176" s="2" customFormat="1">
      <c r="A176" s="37"/>
      <c r="B176" s="38"/>
      <c r="C176" s="39"/>
      <c r="D176" s="230" t="s">
        <v>167</v>
      </c>
      <c r="E176" s="39"/>
      <c r="F176" s="235" t="s">
        <v>672</v>
      </c>
      <c r="G176" s="39"/>
      <c r="H176" s="39"/>
      <c r="I176" s="232"/>
      <c r="J176" s="39"/>
      <c r="K176" s="39"/>
      <c r="L176" s="43"/>
      <c r="M176" s="233"/>
      <c r="N176" s="234"/>
      <c r="O176" s="90"/>
      <c r="P176" s="90"/>
      <c r="Q176" s="90"/>
      <c r="R176" s="90"/>
      <c r="S176" s="90"/>
      <c r="T176" s="91"/>
      <c r="U176" s="37"/>
      <c r="V176" s="37"/>
      <c r="W176" s="37"/>
      <c r="X176" s="37"/>
      <c r="Y176" s="37"/>
      <c r="Z176" s="37"/>
      <c r="AA176" s="37"/>
      <c r="AB176" s="37"/>
      <c r="AC176" s="37"/>
      <c r="AD176" s="37"/>
      <c r="AE176" s="37"/>
      <c r="AT176" s="16" t="s">
        <v>167</v>
      </c>
      <c r="AU176" s="16" t="s">
        <v>87</v>
      </c>
    </row>
    <row r="177" s="2" customFormat="1" ht="14.4" customHeight="1">
      <c r="A177" s="37"/>
      <c r="B177" s="38"/>
      <c r="C177" s="217" t="s">
        <v>284</v>
      </c>
      <c r="D177" s="217" t="s">
        <v>142</v>
      </c>
      <c r="E177" s="218" t="s">
        <v>673</v>
      </c>
      <c r="F177" s="219" t="s">
        <v>674</v>
      </c>
      <c r="G177" s="220" t="s">
        <v>153</v>
      </c>
      <c r="H177" s="221">
        <v>2</v>
      </c>
      <c r="I177" s="222"/>
      <c r="J177" s="223">
        <f>ROUND(I177*H177,2)</f>
        <v>0</v>
      </c>
      <c r="K177" s="219" t="s">
        <v>146</v>
      </c>
      <c r="L177" s="43"/>
      <c r="M177" s="224" t="s">
        <v>1</v>
      </c>
      <c r="N177" s="225" t="s">
        <v>42</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225</v>
      </c>
      <c r="AT177" s="228" t="s">
        <v>142</v>
      </c>
      <c r="AU177" s="228" t="s">
        <v>87</v>
      </c>
      <c r="AY177" s="16" t="s">
        <v>139</v>
      </c>
      <c r="BE177" s="229">
        <f>IF(N177="základní",J177,0)</f>
        <v>0</v>
      </c>
      <c r="BF177" s="229">
        <f>IF(N177="snížená",J177,0)</f>
        <v>0</v>
      </c>
      <c r="BG177" s="229">
        <f>IF(N177="zákl. přenesená",J177,0)</f>
        <v>0</v>
      </c>
      <c r="BH177" s="229">
        <f>IF(N177="sníž. přenesená",J177,0)</f>
        <v>0</v>
      </c>
      <c r="BI177" s="229">
        <f>IF(N177="nulová",J177,0)</f>
        <v>0</v>
      </c>
      <c r="BJ177" s="16" t="s">
        <v>85</v>
      </c>
      <c r="BK177" s="229">
        <f>ROUND(I177*H177,2)</f>
        <v>0</v>
      </c>
      <c r="BL177" s="16" t="s">
        <v>225</v>
      </c>
      <c r="BM177" s="228" t="s">
        <v>675</v>
      </c>
    </row>
    <row r="178" s="2" customFormat="1">
      <c r="A178" s="37"/>
      <c r="B178" s="38"/>
      <c r="C178" s="39"/>
      <c r="D178" s="230" t="s">
        <v>149</v>
      </c>
      <c r="E178" s="39"/>
      <c r="F178" s="231" t="s">
        <v>676</v>
      </c>
      <c r="G178" s="39"/>
      <c r="H178" s="39"/>
      <c r="I178" s="232"/>
      <c r="J178" s="39"/>
      <c r="K178" s="39"/>
      <c r="L178" s="43"/>
      <c r="M178" s="233"/>
      <c r="N178" s="234"/>
      <c r="O178" s="90"/>
      <c r="P178" s="90"/>
      <c r="Q178" s="90"/>
      <c r="R178" s="90"/>
      <c r="S178" s="90"/>
      <c r="T178" s="91"/>
      <c r="U178" s="37"/>
      <c r="V178" s="37"/>
      <c r="W178" s="37"/>
      <c r="X178" s="37"/>
      <c r="Y178" s="37"/>
      <c r="Z178" s="37"/>
      <c r="AA178" s="37"/>
      <c r="AB178" s="37"/>
      <c r="AC178" s="37"/>
      <c r="AD178" s="37"/>
      <c r="AE178" s="37"/>
      <c r="AT178" s="16" t="s">
        <v>149</v>
      </c>
      <c r="AU178" s="16" t="s">
        <v>87</v>
      </c>
    </row>
    <row r="179" s="2" customFormat="1">
      <c r="A179" s="37"/>
      <c r="B179" s="38"/>
      <c r="C179" s="39"/>
      <c r="D179" s="230" t="s">
        <v>167</v>
      </c>
      <c r="E179" s="39"/>
      <c r="F179" s="235" t="s">
        <v>677</v>
      </c>
      <c r="G179" s="39"/>
      <c r="H179" s="39"/>
      <c r="I179" s="232"/>
      <c r="J179" s="39"/>
      <c r="K179" s="39"/>
      <c r="L179" s="43"/>
      <c r="M179" s="233"/>
      <c r="N179" s="234"/>
      <c r="O179" s="90"/>
      <c r="P179" s="90"/>
      <c r="Q179" s="90"/>
      <c r="R179" s="90"/>
      <c r="S179" s="90"/>
      <c r="T179" s="91"/>
      <c r="U179" s="37"/>
      <c r="V179" s="37"/>
      <c r="W179" s="37"/>
      <c r="X179" s="37"/>
      <c r="Y179" s="37"/>
      <c r="Z179" s="37"/>
      <c r="AA179" s="37"/>
      <c r="AB179" s="37"/>
      <c r="AC179" s="37"/>
      <c r="AD179" s="37"/>
      <c r="AE179" s="37"/>
      <c r="AT179" s="16" t="s">
        <v>167</v>
      </c>
      <c r="AU179" s="16" t="s">
        <v>87</v>
      </c>
    </row>
    <row r="180" s="2" customFormat="1" ht="14.4" customHeight="1">
      <c r="A180" s="37"/>
      <c r="B180" s="38"/>
      <c r="C180" s="217" t="s">
        <v>289</v>
      </c>
      <c r="D180" s="217" t="s">
        <v>142</v>
      </c>
      <c r="E180" s="218" t="s">
        <v>678</v>
      </c>
      <c r="F180" s="219" t="s">
        <v>679</v>
      </c>
      <c r="G180" s="220" t="s">
        <v>177</v>
      </c>
      <c r="H180" s="221">
        <v>3</v>
      </c>
      <c r="I180" s="222"/>
      <c r="J180" s="223">
        <f>ROUND(I180*H180,2)</f>
        <v>0</v>
      </c>
      <c r="K180" s="219" t="s">
        <v>146</v>
      </c>
      <c r="L180" s="43"/>
      <c r="M180" s="224" t="s">
        <v>1</v>
      </c>
      <c r="N180" s="225" t="s">
        <v>42</v>
      </c>
      <c r="O180" s="90"/>
      <c r="P180" s="226">
        <f>O180*H180</f>
        <v>0</v>
      </c>
      <c r="Q180" s="226">
        <v>0.00072999999999999996</v>
      </c>
      <c r="R180" s="226">
        <f>Q180*H180</f>
        <v>0.0021900000000000001</v>
      </c>
      <c r="S180" s="226">
        <v>0</v>
      </c>
      <c r="T180" s="227">
        <f>S180*H180</f>
        <v>0</v>
      </c>
      <c r="U180" s="37"/>
      <c r="V180" s="37"/>
      <c r="W180" s="37"/>
      <c r="X180" s="37"/>
      <c r="Y180" s="37"/>
      <c r="Z180" s="37"/>
      <c r="AA180" s="37"/>
      <c r="AB180" s="37"/>
      <c r="AC180" s="37"/>
      <c r="AD180" s="37"/>
      <c r="AE180" s="37"/>
      <c r="AR180" s="228" t="s">
        <v>225</v>
      </c>
      <c r="AT180" s="228" t="s">
        <v>142</v>
      </c>
      <c r="AU180" s="228" t="s">
        <v>87</v>
      </c>
      <c r="AY180" s="16" t="s">
        <v>139</v>
      </c>
      <c r="BE180" s="229">
        <f>IF(N180="základní",J180,0)</f>
        <v>0</v>
      </c>
      <c r="BF180" s="229">
        <f>IF(N180="snížená",J180,0)</f>
        <v>0</v>
      </c>
      <c r="BG180" s="229">
        <f>IF(N180="zákl. přenesená",J180,0)</f>
        <v>0</v>
      </c>
      <c r="BH180" s="229">
        <f>IF(N180="sníž. přenesená",J180,0)</f>
        <v>0</v>
      </c>
      <c r="BI180" s="229">
        <f>IF(N180="nulová",J180,0)</f>
        <v>0</v>
      </c>
      <c r="BJ180" s="16" t="s">
        <v>85</v>
      </c>
      <c r="BK180" s="229">
        <f>ROUND(I180*H180,2)</f>
        <v>0</v>
      </c>
      <c r="BL180" s="16" t="s">
        <v>225</v>
      </c>
      <c r="BM180" s="228" t="s">
        <v>680</v>
      </c>
    </row>
    <row r="181" s="2" customFormat="1">
      <c r="A181" s="37"/>
      <c r="B181" s="38"/>
      <c r="C181" s="39"/>
      <c r="D181" s="230" t="s">
        <v>149</v>
      </c>
      <c r="E181" s="39"/>
      <c r="F181" s="231" t="s">
        <v>681</v>
      </c>
      <c r="G181" s="39"/>
      <c r="H181" s="39"/>
      <c r="I181" s="232"/>
      <c r="J181" s="39"/>
      <c r="K181" s="39"/>
      <c r="L181" s="43"/>
      <c r="M181" s="233"/>
      <c r="N181" s="234"/>
      <c r="O181" s="90"/>
      <c r="P181" s="90"/>
      <c r="Q181" s="90"/>
      <c r="R181" s="90"/>
      <c r="S181" s="90"/>
      <c r="T181" s="91"/>
      <c r="U181" s="37"/>
      <c r="V181" s="37"/>
      <c r="W181" s="37"/>
      <c r="X181" s="37"/>
      <c r="Y181" s="37"/>
      <c r="Z181" s="37"/>
      <c r="AA181" s="37"/>
      <c r="AB181" s="37"/>
      <c r="AC181" s="37"/>
      <c r="AD181" s="37"/>
      <c r="AE181" s="37"/>
      <c r="AT181" s="16" t="s">
        <v>149</v>
      </c>
      <c r="AU181" s="16" t="s">
        <v>87</v>
      </c>
    </row>
    <row r="182" s="2" customFormat="1" ht="14.4" customHeight="1">
      <c r="A182" s="37"/>
      <c r="B182" s="38"/>
      <c r="C182" s="217" t="s">
        <v>294</v>
      </c>
      <c r="D182" s="217" t="s">
        <v>142</v>
      </c>
      <c r="E182" s="218" t="s">
        <v>682</v>
      </c>
      <c r="F182" s="219" t="s">
        <v>601</v>
      </c>
      <c r="G182" s="220" t="s">
        <v>153</v>
      </c>
      <c r="H182" s="221">
        <v>2</v>
      </c>
      <c r="I182" s="222"/>
      <c r="J182" s="223">
        <f>ROUND(I182*H182,2)</f>
        <v>0</v>
      </c>
      <c r="K182" s="219" t="s">
        <v>1</v>
      </c>
      <c r="L182" s="43"/>
      <c r="M182" s="224" t="s">
        <v>1</v>
      </c>
      <c r="N182" s="225" t="s">
        <v>42</v>
      </c>
      <c r="O182" s="90"/>
      <c r="P182" s="226">
        <f>O182*H182</f>
        <v>0</v>
      </c>
      <c r="Q182" s="226">
        <v>0</v>
      </c>
      <c r="R182" s="226">
        <f>Q182*H182</f>
        <v>0</v>
      </c>
      <c r="S182" s="226">
        <v>0</v>
      </c>
      <c r="T182" s="227">
        <f>S182*H182</f>
        <v>0</v>
      </c>
      <c r="U182" s="37"/>
      <c r="V182" s="37"/>
      <c r="W182" s="37"/>
      <c r="X182" s="37"/>
      <c r="Y182" s="37"/>
      <c r="Z182" s="37"/>
      <c r="AA182" s="37"/>
      <c r="AB182" s="37"/>
      <c r="AC182" s="37"/>
      <c r="AD182" s="37"/>
      <c r="AE182" s="37"/>
      <c r="AR182" s="228" t="s">
        <v>225</v>
      </c>
      <c r="AT182" s="228" t="s">
        <v>142</v>
      </c>
      <c r="AU182" s="228" t="s">
        <v>87</v>
      </c>
      <c r="AY182" s="16" t="s">
        <v>139</v>
      </c>
      <c r="BE182" s="229">
        <f>IF(N182="základní",J182,0)</f>
        <v>0</v>
      </c>
      <c r="BF182" s="229">
        <f>IF(N182="snížená",J182,0)</f>
        <v>0</v>
      </c>
      <c r="BG182" s="229">
        <f>IF(N182="zákl. přenesená",J182,0)</f>
        <v>0</v>
      </c>
      <c r="BH182" s="229">
        <f>IF(N182="sníž. přenesená",J182,0)</f>
        <v>0</v>
      </c>
      <c r="BI182" s="229">
        <f>IF(N182="nulová",J182,0)</f>
        <v>0</v>
      </c>
      <c r="BJ182" s="16" t="s">
        <v>85</v>
      </c>
      <c r="BK182" s="229">
        <f>ROUND(I182*H182,2)</f>
        <v>0</v>
      </c>
      <c r="BL182" s="16" t="s">
        <v>225</v>
      </c>
      <c r="BM182" s="228" t="s">
        <v>683</v>
      </c>
    </row>
    <row r="183" s="2" customFormat="1">
      <c r="A183" s="37"/>
      <c r="B183" s="38"/>
      <c r="C183" s="39"/>
      <c r="D183" s="230" t="s">
        <v>149</v>
      </c>
      <c r="E183" s="39"/>
      <c r="F183" s="231" t="s">
        <v>601</v>
      </c>
      <c r="G183" s="39"/>
      <c r="H183" s="39"/>
      <c r="I183" s="232"/>
      <c r="J183" s="39"/>
      <c r="K183" s="39"/>
      <c r="L183" s="43"/>
      <c r="M183" s="233"/>
      <c r="N183" s="234"/>
      <c r="O183" s="90"/>
      <c r="P183" s="90"/>
      <c r="Q183" s="90"/>
      <c r="R183" s="90"/>
      <c r="S183" s="90"/>
      <c r="T183" s="91"/>
      <c r="U183" s="37"/>
      <c r="V183" s="37"/>
      <c r="W183" s="37"/>
      <c r="X183" s="37"/>
      <c r="Y183" s="37"/>
      <c r="Z183" s="37"/>
      <c r="AA183" s="37"/>
      <c r="AB183" s="37"/>
      <c r="AC183" s="37"/>
      <c r="AD183" s="37"/>
      <c r="AE183" s="37"/>
      <c r="AT183" s="16" t="s">
        <v>149</v>
      </c>
      <c r="AU183" s="16" t="s">
        <v>87</v>
      </c>
    </row>
    <row r="184" s="2" customFormat="1" ht="14.4" customHeight="1">
      <c r="A184" s="37"/>
      <c r="B184" s="38"/>
      <c r="C184" s="217" t="s">
        <v>299</v>
      </c>
      <c r="D184" s="217" t="s">
        <v>142</v>
      </c>
      <c r="E184" s="218" t="s">
        <v>684</v>
      </c>
      <c r="F184" s="219" t="s">
        <v>685</v>
      </c>
      <c r="G184" s="220" t="s">
        <v>177</v>
      </c>
      <c r="H184" s="221">
        <v>3</v>
      </c>
      <c r="I184" s="222"/>
      <c r="J184" s="223">
        <f>ROUND(I184*H184,2)</f>
        <v>0</v>
      </c>
      <c r="K184" s="219" t="s">
        <v>1</v>
      </c>
      <c r="L184" s="43"/>
      <c r="M184" s="224" t="s">
        <v>1</v>
      </c>
      <c r="N184" s="225" t="s">
        <v>42</v>
      </c>
      <c r="O184" s="90"/>
      <c r="P184" s="226">
        <f>O184*H184</f>
        <v>0</v>
      </c>
      <c r="Q184" s="226">
        <v>0.00020000000000000001</v>
      </c>
      <c r="R184" s="226">
        <f>Q184*H184</f>
        <v>0.00060000000000000006</v>
      </c>
      <c r="S184" s="226">
        <v>0</v>
      </c>
      <c r="T184" s="227">
        <f>S184*H184</f>
        <v>0</v>
      </c>
      <c r="U184" s="37"/>
      <c r="V184" s="37"/>
      <c r="W184" s="37"/>
      <c r="X184" s="37"/>
      <c r="Y184" s="37"/>
      <c r="Z184" s="37"/>
      <c r="AA184" s="37"/>
      <c r="AB184" s="37"/>
      <c r="AC184" s="37"/>
      <c r="AD184" s="37"/>
      <c r="AE184" s="37"/>
      <c r="AR184" s="228" t="s">
        <v>225</v>
      </c>
      <c r="AT184" s="228" t="s">
        <v>142</v>
      </c>
      <c r="AU184" s="228" t="s">
        <v>87</v>
      </c>
      <c r="AY184" s="16" t="s">
        <v>139</v>
      </c>
      <c r="BE184" s="229">
        <f>IF(N184="základní",J184,0)</f>
        <v>0</v>
      </c>
      <c r="BF184" s="229">
        <f>IF(N184="snížená",J184,0)</f>
        <v>0</v>
      </c>
      <c r="BG184" s="229">
        <f>IF(N184="zákl. přenesená",J184,0)</f>
        <v>0</v>
      </c>
      <c r="BH184" s="229">
        <f>IF(N184="sníž. přenesená",J184,0)</f>
        <v>0</v>
      </c>
      <c r="BI184" s="229">
        <f>IF(N184="nulová",J184,0)</f>
        <v>0</v>
      </c>
      <c r="BJ184" s="16" t="s">
        <v>85</v>
      </c>
      <c r="BK184" s="229">
        <f>ROUND(I184*H184,2)</f>
        <v>0</v>
      </c>
      <c r="BL184" s="16" t="s">
        <v>225</v>
      </c>
      <c r="BM184" s="228" t="s">
        <v>686</v>
      </c>
    </row>
    <row r="185" s="2" customFormat="1">
      <c r="A185" s="37"/>
      <c r="B185" s="38"/>
      <c r="C185" s="39"/>
      <c r="D185" s="230" t="s">
        <v>149</v>
      </c>
      <c r="E185" s="39"/>
      <c r="F185" s="231" t="s">
        <v>687</v>
      </c>
      <c r="G185" s="39"/>
      <c r="H185" s="39"/>
      <c r="I185" s="232"/>
      <c r="J185" s="39"/>
      <c r="K185" s="39"/>
      <c r="L185" s="43"/>
      <c r="M185" s="233"/>
      <c r="N185" s="234"/>
      <c r="O185" s="90"/>
      <c r="P185" s="90"/>
      <c r="Q185" s="90"/>
      <c r="R185" s="90"/>
      <c r="S185" s="90"/>
      <c r="T185" s="91"/>
      <c r="U185" s="37"/>
      <c r="V185" s="37"/>
      <c r="W185" s="37"/>
      <c r="X185" s="37"/>
      <c r="Y185" s="37"/>
      <c r="Z185" s="37"/>
      <c r="AA185" s="37"/>
      <c r="AB185" s="37"/>
      <c r="AC185" s="37"/>
      <c r="AD185" s="37"/>
      <c r="AE185" s="37"/>
      <c r="AT185" s="16" t="s">
        <v>149</v>
      </c>
      <c r="AU185" s="16" t="s">
        <v>87</v>
      </c>
    </row>
    <row r="186" s="2" customFormat="1">
      <c r="A186" s="37"/>
      <c r="B186" s="38"/>
      <c r="C186" s="39"/>
      <c r="D186" s="230" t="s">
        <v>167</v>
      </c>
      <c r="E186" s="39"/>
      <c r="F186" s="235" t="s">
        <v>688</v>
      </c>
      <c r="G186" s="39"/>
      <c r="H186" s="39"/>
      <c r="I186" s="232"/>
      <c r="J186" s="39"/>
      <c r="K186" s="39"/>
      <c r="L186" s="43"/>
      <c r="M186" s="233"/>
      <c r="N186" s="234"/>
      <c r="O186" s="90"/>
      <c r="P186" s="90"/>
      <c r="Q186" s="90"/>
      <c r="R186" s="90"/>
      <c r="S186" s="90"/>
      <c r="T186" s="91"/>
      <c r="U186" s="37"/>
      <c r="V186" s="37"/>
      <c r="W186" s="37"/>
      <c r="X186" s="37"/>
      <c r="Y186" s="37"/>
      <c r="Z186" s="37"/>
      <c r="AA186" s="37"/>
      <c r="AB186" s="37"/>
      <c r="AC186" s="37"/>
      <c r="AD186" s="37"/>
      <c r="AE186" s="37"/>
      <c r="AT186" s="16" t="s">
        <v>167</v>
      </c>
      <c r="AU186" s="16" t="s">
        <v>87</v>
      </c>
    </row>
    <row r="187" s="2" customFormat="1" ht="14.4" customHeight="1">
      <c r="A187" s="37"/>
      <c r="B187" s="38"/>
      <c r="C187" s="217" t="s">
        <v>304</v>
      </c>
      <c r="D187" s="217" t="s">
        <v>142</v>
      </c>
      <c r="E187" s="218" t="s">
        <v>689</v>
      </c>
      <c r="F187" s="219" t="s">
        <v>690</v>
      </c>
      <c r="G187" s="220" t="s">
        <v>177</v>
      </c>
      <c r="H187" s="221">
        <v>2</v>
      </c>
      <c r="I187" s="222"/>
      <c r="J187" s="223">
        <f>ROUND(I187*H187,2)</f>
        <v>0</v>
      </c>
      <c r="K187" s="219" t="s">
        <v>146</v>
      </c>
      <c r="L187" s="43"/>
      <c r="M187" s="224" t="s">
        <v>1</v>
      </c>
      <c r="N187" s="225" t="s">
        <v>42</v>
      </c>
      <c r="O187" s="90"/>
      <c r="P187" s="226">
        <f>O187*H187</f>
        <v>0</v>
      </c>
      <c r="Q187" s="226">
        <v>0</v>
      </c>
      <c r="R187" s="226">
        <f>Q187*H187</f>
        <v>0</v>
      </c>
      <c r="S187" s="226">
        <v>0.00023000000000000001</v>
      </c>
      <c r="T187" s="227">
        <f>S187*H187</f>
        <v>0.00046000000000000001</v>
      </c>
      <c r="U187" s="37"/>
      <c r="V187" s="37"/>
      <c r="W187" s="37"/>
      <c r="X187" s="37"/>
      <c r="Y187" s="37"/>
      <c r="Z187" s="37"/>
      <c r="AA187" s="37"/>
      <c r="AB187" s="37"/>
      <c r="AC187" s="37"/>
      <c r="AD187" s="37"/>
      <c r="AE187" s="37"/>
      <c r="AR187" s="228" t="s">
        <v>225</v>
      </c>
      <c r="AT187" s="228" t="s">
        <v>142</v>
      </c>
      <c r="AU187" s="228" t="s">
        <v>87</v>
      </c>
      <c r="AY187" s="16" t="s">
        <v>139</v>
      </c>
      <c r="BE187" s="229">
        <f>IF(N187="základní",J187,0)</f>
        <v>0</v>
      </c>
      <c r="BF187" s="229">
        <f>IF(N187="snížená",J187,0)</f>
        <v>0</v>
      </c>
      <c r="BG187" s="229">
        <f>IF(N187="zákl. přenesená",J187,0)</f>
        <v>0</v>
      </c>
      <c r="BH187" s="229">
        <f>IF(N187="sníž. přenesená",J187,0)</f>
        <v>0</v>
      </c>
      <c r="BI187" s="229">
        <f>IF(N187="nulová",J187,0)</f>
        <v>0</v>
      </c>
      <c r="BJ187" s="16" t="s">
        <v>85</v>
      </c>
      <c r="BK187" s="229">
        <f>ROUND(I187*H187,2)</f>
        <v>0</v>
      </c>
      <c r="BL187" s="16" t="s">
        <v>225</v>
      </c>
      <c r="BM187" s="228" t="s">
        <v>691</v>
      </c>
    </row>
    <row r="188" s="2" customFormat="1">
      <c r="A188" s="37"/>
      <c r="B188" s="38"/>
      <c r="C188" s="39"/>
      <c r="D188" s="230" t="s">
        <v>149</v>
      </c>
      <c r="E188" s="39"/>
      <c r="F188" s="231" t="s">
        <v>692</v>
      </c>
      <c r="G188" s="39"/>
      <c r="H188" s="39"/>
      <c r="I188" s="232"/>
      <c r="J188" s="39"/>
      <c r="K188" s="39"/>
      <c r="L188" s="43"/>
      <c r="M188" s="233"/>
      <c r="N188" s="234"/>
      <c r="O188" s="90"/>
      <c r="P188" s="90"/>
      <c r="Q188" s="90"/>
      <c r="R188" s="90"/>
      <c r="S188" s="90"/>
      <c r="T188" s="91"/>
      <c r="U188" s="37"/>
      <c r="V188" s="37"/>
      <c r="W188" s="37"/>
      <c r="X188" s="37"/>
      <c r="Y188" s="37"/>
      <c r="Z188" s="37"/>
      <c r="AA188" s="37"/>
      <c r="AB188" s="37"/>
      <c r="AC188" s="37"/>
      <c r="AD188" s="37"/>
      <c r="AE188" s="37"/>
      <c r="AT188" s="16" t="s">
        <v>149</v>
      </c>
      <c r="AU188" s="16" t="s">
        <v>87</v>
      </c>
    </row>
    <row r="189" s="2" customFormat="1">
      <c r="A189" s="37"/>
      <c r="B189" s="38"/>
      <c r="C189" s="39"/>
      <c r="D189" s="230" t="s">
        <v>167</v>
      </c>
      <c r="E189" s="39"/>
      <c r="F189" s="235" t="s">
        <v>693</v>
      </c>
      <c r="G189" s="39"/>
      <c r="H189" s="39"/>
      <c r="I189" s="232"/>
      <c r="J189" s="39"/>
      <c r="K189" s="39"/>
      <c r="L189" s="43"/>
      <c r="M189" s="233"/>
      <c r="N189" s="234"/>
      <c r="O189" s="90"/>
      <c r="P189" s="90"/>
      <c r="Q189" s="90"/>
      <c r="R189" s="90"/>
      <c r="S189" s="90"/>
      <c r="T189" s="91"/>
      <c r="U189" s="37"/>
      <c r="V189" s="37"/>
      <c r="W189" s="37"/>
      <c r="X189" s="37"/>
      <c r="Y189" s="37"/>
      <c r="Z189" s="37"/>
      <c r="AA189" s="37"/>
      <c r="AB189" s="37"/>
      <c r="AC189" s="37"/>
      <c r="AD189" s="37"/>
      <c r="AE189" s="37"/>
      <c r="AT189" s="16" t="s">
        <v>167</v>
      </c>
      <c r="AU189" s="16" t="s">
        <v>87</v>
      </c>
    </row>
    <row r="190" s="2" customFormat="1" ht="14.4" customHeight="1">
      <c r="A190" s="37"/>
      <c r="B190" s="38"/>
      <c r="C190" s="217" t="s">
        <v>309</v>
      </c>
      <c r="D190" s="217" t="s">
        <v>142</v>
      </c>
      <c r="E190" s="218" t="s">
        <v>694</v>
      </c>
      <c r="F190" s="219" t="s">
        <v>695</v>
      </c>
      <c r="G190" s="220" t="s">
        <v>153</v>
      </c>
      <c r="H190" s="221">
        <v>2</v>
      </c>
      <c r="I190" s="222"/>
      <c r="J190" s="223">
        <f>ROUND(I190*H190,2)</f>
        <v>0</v>
      </c>
      <c r="K190" s="219" t="s">
        <v>146</v>
      </c>
      <c r="L190" s="43"/>
      <c r="M190" s="224" t="s">
        <v>1</v>
      </c>
      <c r="N190" s="225" t="s">
        <v>42</v>
      </c>
      <c r="O190" s="90"/>
      <c r="P190" s="226">
        <f>O190*H190</f>
        <v>0</v>
      </c>
      <c r="Q190" s="226">
        <v>0</v>
      </c>
      <c r="R190" s="226">
        <f>Q190*H190</f>
        <v>0</v>
      </c>
      <c r="S190" s="226">
        <v>0</v>
      </c>
      <c r="T190" s="227">
        <f>S190*H190</f>
        <v>0</v>
      </c>
      <c r="U190" s="37"/>
      <c r="V190" s="37"/>
      <c r="W190" s="37"/>
      <c r="X190" s="37"/>
      <c r="Y190" s="37"/>
      <c r="Z190" s="37"/>
      <c r="AA190" s="37"/>
      <c r="AB190" s="37"/>
      <c r="AC190" s="37"/>
      <c r="AD190" s="37"/>
      <c r="AE190" s="37"/>
      <c r="AR190" s="228" t="s">
        <v>225</v>
      </c>
      <c r="AT190" s="228" t="s">
        <v>142</v>
      </c>
      <c r="AU190" s="228" t="s">
        <v>87</v>
      </c>
      <c r="AY190" s="16" t="s">
        <v>139</v>
      </c>
      <c r="BE190" s="229">
        <f>IF(N190="základní",J190,0)</f>
        <v>0</v>
      </c>
      <c r="BF190" s="229">
        <f>IF(N190="snížená",J190,0)</f>
        <v>0</v>
      </c>
      <c r="BG190" s="229">
        <f>IF(N190="zákl. přenesená",J190,0)</f>
        <v>0</v>
      </c>
      <c r="BH190" s="229">
        <f>IF(N190="sníž. přenesená",J190,0)</f>
        <v>0</v>
      </c>
      <c r="BI190" s="229">
        <f>IF(N190="nulová",J190,0)</f>
        <v>0</v>
      </c>
      <c r="BJ190" s="16" t="s">
        <v>85</v>
      </c>
      <c r="BK190" s="229">
        <f>ROUND(I190*H190,2)</f>
        <v>0</v>
      </c>
      <c r="BL190" s="16" t="s">
        <v>225</v>
      </c>
      <c r="BM190" s="228" t="s">
        <v>696</v>
      </c>
    </row>
    <row r="191" s="2" customFormat="1">
      <c r="A191" s="37"/>
      <c r="B191" s="38"/>
      <c r="C191" s="39"/>
      <c r="D191" s="230" t="s">
        <v>149</v>
      </c>
      <c r="E191" s="39"/>
      <c r="F191" s="231" t="s">
        <v>697</v>
      </c>
      <c r="G191" s="39"/>
      <c r="H191" s="39"/>
      <c r="I191" s="232"/>
      <c r="J191" s="39"/>
      <c r="K191" s="39"/>
      <c r="L191" s="43"/>
      <c r="M191" s="233"/>
      <c r="N191" s="234"/>
      <c r="O191" s="90"/>
      <c r="P191" s="90"/>
      <c r="Q191" s="90"/>
      <c r="R191" s="90"/>
      <c r="S191" s="90"/>
      <c r="T191" s="91"/>
      <c r="U191" s="37"/>
      <c r="V191" s="37"/>
      <c r="W191" s="37"/>
      <c r="X191" s="37"/>
      <c r="Y191" s="37"/>
      <c r="Z191" s="37"/>
      <c r="AA191" s="37"/>
      <c r="AB191" s="37"/>
      <c r="AC191" s="37"/>
      <c r="AD191" s="37"/>
      <c r="AE191" s="37"/>
      <c r="AT191" s="16" t="s">
        <v>149</v>
      </c>
      <c r="AU191" s="16" t="s">
        <v>87</v>
      </c>
    </row>
    <row r="192" s="2" customFormat="1">
      <c r="A192" s="37"/>
      <c r="B192" s="38"/>
      <c r="C192" s="39"/>
      <c r="D192" s="230" t="s">
        <v>167</v>
      </c>
      <c r="E192" s="39"/>
      <c r="F192" s="235" t="s">
        <v>698</v>
      </c>
      <c r="G192" s="39"/>
      <c r="H192" s="39"/>
      <c r="I192" s="232"/>
      <c r="J192" s="39"/>
      <c r="K192" s="39"/>
      <c r="L192" s="43"/>
      <c r="M192" s="233"/>
      <c r="N192" s="234"/>
      <c r="O192" s="90"/>
      <c r="P192" s="90"/>
      <c r="Q192" s="90"/>
      <c r="R192" s="90"/>
      <c r="S192" s="90"/>
      <c r="T192" s="91"/>
      <c r="U192" s="37"/>
      <c r="V192" s="37"/>
      <c r="W192" s="37"/>
      <c r="X192" s="37"/>
      <c r="Y192" s="37"/>
      <c r="Z192" s="37"/>
      <c r="AA192" s="37"/>
      <c r="AB192" s="37"/>
      <c r="AC192" s="37"/>
      <c r="AD192" s="37"/>
      <c r="AE192" s="37"/>
      <c r="AT192" s="16" t="s">
        <v>167</v>
      </c>
      <c r="AU192" s="16" t="s">
        <v>87</v>
      </c>
    </row>
    <row r="193" s="2" customFormat="1" ht="14.4" customHeight="1">
      <c r="A193" s="37"/>
      <c r="B193" s="38"/>
      <c r="C193" s="217" t="s">
        <v>314</v>
      </c>
      <c r="D193" s="217" t="s">
        <v>142</v>
      </c>
      <c r="E193" s="218" t="s">
        <v>699</v>
      </c>
      <c r="F193" s="219" t="s">
        <v>700</v>
      </c>
      <c r="G193" s="220" t="s">
        <v>153</v>
      </c>
      <c r="H193" s="221">
        <v>2</v>
      </c>
      <c r="I193" s="222"/>
      <c r="J193" s="223">
        <f>ROUND(I193*H193,2)</f>
        <v>0</v>
      </c>
      <c r="K193" s="219" t="s">
        <v>146</v>
      </c>
      <c r="L193" s="43"/>
      <c r="M193" s="224" t="s">
        <v>1</v>
      </c>
      <c r="N193" s="225" t="s">
        <v>42</v>
      </c>
      <c r="O193" s="90"/>
      <c r="P193" s="226">
        <f>O193*H193</f>
        <v>0</v>
      </c>
      <c r="Q193" s="226">
        <v>0</v>
      </c>
      <c r="R193" s="226">
        <f>Q193*H193</f>
        <v>0</v>
      </c>
      <c r="S193" s="226">
        <v>0</v>
      </c>
      <c r="T193" s="227">
        <f>S193*H193</f>
        <v>0</v>
      </c>
      <c r="U193" s="37"/>
      <c r="V193" s="37"/>
      <c r="W193" s="37"/>
      <c r="X193" s="37"/>
      <c r="Y193" s="37"/>
      <c r="Z193" s="37"/>
      <c r="AA193" s="37"/>
      <c r="AB193" s="37"/>
      <c r="AC193" s="37"/>
      <c r="AD193" s="37"/>
      <c r="AE193" s="37"/>
      <c r="AR193" s="228" t="s">
        <v>225</v>
      </c>
      <c r="AT193" s="228" t="s">
        <v>142</v>
      </c>
      <c r="AU193" s="228" t="s">
        <v>87</v>
      </c>
      <c r="AY193" s="16" t="s">
        <v>139</v>
      </c>
      <c r="BE193" s="229">
        <f>IF(N193="základní",J193,0)</f>
        <v>0</v>
      </c>
      <c r="BF193" s="229">
        <f>IF(N193="snížená",J193,0)</f>
        <v>0</v>
      </c>
      <c r="BG193" s="229">
        <f>IF(N193="zákl. přenesená",J193,0)</f>
        <v>0</v>
      </c>
      <c r="BH193" s="229">
        <f>IF(N193="sníž. přenesená",J193,0)</f>
        <v>0</v>
      </c>
      <c r="BI193" s="229">
        <f>IF(N193="nulová",J193,0)</f>
        <v>0</v>
      </c>
      <c r="BJ193" s="16" t="s">
        <v>85</v>
      </c>
      <c r="BK193" s="229">
        <f>ROUND(I193*H193,2)</f>
        <v>0</v>
      </c>
      <c r="BL193" s="16" t="s">
        <v>225</v>
      </c>
      <c r="BM193" s="228" t="s">
        <v>701</v>
      </c>
    </row>
    <row r="194" s="2" customFormat="1">
      <c r="A194" s="37"/>
      <c r="B194" s="38"/>
      <c r="C194" s="39"/>
      <c r="D194" s="230" t="s">
        <v>149</v>
      </c>
      <c r="E194" s="39"/>
      <c r="F194" s="231" t="s">
        <v>702</v>
      </c>
      <c r="G194" s="39"/>
      <c r="H194" s="39"/>
      <c r="I194" s="232"/>
      <c r="J194" s="39"/>
      <c r="K194" s="39"/>
      <c r="L194" s="43"/>
      <c r="M194" s="233"/>
      <c r="N194" s="234"/>
      <c r="O194" s="90"/>
      <c r="P194" s="90"/>
      <c r="Q194" s="90"/>
      <c r="R194" s="90"/>
      <c r="S194" s="90"/>
      <c r="T194" s="91"/>
      <c r="U194" s="37"/>
      <c r="V194" s="37"/>
      <c r="W194" s="37"/>
      <c r="X194" s="37"/>
      <c r="Y194" s="37"/>
      <c r="Z194" s="37"/>
      <c r="AA194" s="37"/>
      <c r="AB194" s="37"/>
      <c r="AC194" s="37"/>
      <c r="AD194" s="37"/>
      <c r="AE194" s="37"/>
      <c r="AT194" s="16" t="s">
        <v>149</v>
      </c>
      <c r="AU194" s="16" t="s">
        <v>87</v>
      </c>
    </row>
    <row r="195" s="2" customFormat="1">
      <c r="A195" s="37"/>
      <c r="B195" s="38"/>
      <c r="C195" s="39"/>
      <c r="D195" s="230" t="s">
        <v>167</v>
      </c>
      <c r="E195" s="39"/>
      <c r="F195" s="235" t="s">
        <v>703</v>
      </c>
      <c r="G195" s="39"/>
      <c r="H195" s="39"/>
      <c r="I195" s="232"/>
      <c r="J195" s="39"/>
      <c r="K195" s="39"/>
      <c r="L195" s="43"/>
      <c r="M195" s="233"/>
      <c r="N195" s="234"/>
      <c r="O195" s="90"/>
      <c r="P195" s="90"/>
      <c r="Q195" s="90"/>
      <c r="R195" s="90"/>
      <c r="S195" s="90"/>
      <c r="T195" s="91"/>
      <c r="U195" s="37"/>
      <c r="V195" s="37"/>
      <c r="W195" s="37"/>
      <c r="X195" s="37"/>
      <c r="Y195" s="37"/>
      <c r="Z195" s="37"/>
      <c r="AA195" s="37"/>
      <c r="AB195" s="37"/>
      <c r="AC195" s="37"/>
      <c r="AD195" s="37"/>
      <c r="AE195" s="37"/>
      <c r="AT195" s="16" t="s">
        <v>167</v>
      </c>
      <c r="AU195" s="16" t="s">
        <v>87</v>
      </c>
    </row>
    <row r="196" s="2" customFormat="1" ht="14.4" customHeight="1">
      <c r="A196" s="37"/>
      <c r="B196" s="38"/>
      <c r="C196" s="217" t="s">
        <v>319</v>
      </c>
      <c r="D196" s="217" t="s">
        <v>142</v>
      </c>
      <c r="E196" s="218" t="s">
        <v>704</v>
      </c>
      <c r="F196" s="219" t="s">
        <v>705</v>
      </c>
      <c r="G196" s="220" t="s">
        <v>153</v>
      </c>
      <c r="H196" s="221">
        <v>2</v>
      </c>
      <c r="I196" s="222"/>
      <c r="J196" s="223">
        <f>ROUND(I196*H196,2)</f>
        <v>0</v>
      </c>
      <c r="K196" s="219" t="s">
        <v>146</v>
      </c>
      <c r="L196" s="43"/>
      <c r="M196" s="224" t="s">
        <v>1</v>
      </c>
      <c r="N196" s="225" t="s">
        <v>42</v>
      </c>
      <c r="O196" s="90"/>
      <c r="P196" s="226">
        <f>O196*H196</f>
        <v>0</v>
      </c>
      <c r="Q196" s="226">
        <v>0.00017000000000000001</v>
      </c>
      <c r="R196" s="226">
        <f>Q196*H196</f>
        <v>0.00034000000000000002</v>
      </c>
      <c r="S196" s="226">
        <v>0</v>
      </c>
      <c r="T196" s="227">
        <f>S196*H196</f>
        <v>0</v>
      </c>
      <c r="U196" s="37"/>
      <c r="V196" s="37"/>
      <c r="W196" s="37"/>
      <c r="X196" s="37"/>
      <c r="Y196" s="37"/>
      <c r="Z196" s="37"/>
      <c r="AA196" s="37"/>
      <c r="AB196" s="37"/>
      <c r="AC196" s="37"/>
      <c r="AD196" s="37"/>
      <c r="AE196" s="37"/>
      <c r="AR196" s="228" t="s">
        <v>225</v>
      </c>
      <c r="AT196" s="228" t="s">
        <v>142</v>
      </c>
      <c r="AU196" s="228" t="s">
        <v>87</v>
      </c>
      <c r="AY196" s="16" t="s">
        <v>139</v>
      </c>
      <c r="BE196" s="229">
        <f>IF(N196="základní",J196,0)</f>
        <v>0</v>
      </c>
      <c r="BF196" s="229">
        <f>IF(N196="snížená",J196,0)</f>
        <v>0</v>
      </c>
      <c r="BG196" s="229">
        <f>IF(N196="zákl. přenesená",J196,0)</f>
        <v>0</v>
      </c>
      <c r="BH196" s="229">
        <f>IF(N196="sníž. přenesená",J196,0)</f>
        <v>0</v>
      </c>
      <c r="BI196" s="229">
        <f>IF(N196="nulová",J196,0)</f>
        <v>0</v>
      </c>
      <c r="BJ196" s="16" t="s">
        <v>85</v>
      </c>
      <c r="BK196" s="229">
        <f>ROUND(I196*H196,2)</f>
        <v>0</v>
      </c>
      <c r="BL196" s="16" t="s">
        <v>225</v>
      </c>
      <c r="BM196" s="228" t="s">
        <v>706</v>
      </c>
    </row>
    <row r="197" s="2" customFormat="1">
      <c r="A197" s="37"/>
      <c r="B197" s="38"/>
      <c r="C197" s="39"/>
      <c r="D197" s="230" t="s">
        <v>149</v>
      </c>
      <c r="E197" s="39"/>
      <c r="F197" s="231" t="s">
        <v>707</v>
      </c>
      <c r="G197" s="39"/>
      <c r="H197" s="39"/>
      <c r="I197" s="232"/>
      <c r="J197" s="39"/>
      <c r="K197" s="39"/>
      <c r="L197" s="43"/>
      <c r="M197" s="233"/>
      <c r="N197" s="234"/>
      <c r="O197" s="90"/>
      <c r="P197" s="90"/>
      <c r="Q197" s="90"/>
      <c r="R197" s="90"/>
      <c r="S197" s="90"/>
      <c r="T197" s="91"/>
      <c r="U197" s="37"/>
      <c r="V197" s="37"/>
      <c r="W197" s="37"/>
      <c r="X197" s="37"/>
      <c r="Y197" s="37"/>
      <c r="Z197" s="37"/>
      <c r="AA197" s="37"/>
      <c r="AB197" s="37"/>
      <c r="AC197" s="37"/>
      <c r="AD197" s="37"/>
      <c r="AE197" s="37"/>
      <c r="AT197" s="16" t="s">
        <v>149</v>
      </c>
      <c r="AU197" s="16" t="s">
        <v>87</v>
      </c>
    </row>
    <row r="198" s="2" customFormat="1">
      <c r="A198" s="37"/>
      <c r="B198" s="38"/>
      <c r="C198" s="39"/>
      <c r="D198" s="230" t="s">
        <v>167</v>
      </c>
      <c r="E198" s="39"/>
      <c r="F198" s="235" t="s">
        <v>708</v>
      </c>
      <c r="G198" s="39"/>
      <c r="H198" s="39"/>
      <c r="I198" s="232"/>
      <c r="J198" s="39"/>
      <c r="K198" s="39"/>
      <c r="L198" s="43"/>
      <c r="M198" s="233"/>
      <c r="N198" s="234"/>
      <c r="O198" s="90"/>
      <c r="P198" s="90"/>
      <c r="Q198" s="90"/>
      <c r="R198" s="90"/>
      <c r="S198" s="90"/>
      <c r="T198" s="91"/>
      <c r="U198" s="37"/>
      <c r="V198" s="37"/>
      <c r="W198" s="37"/>
      <c r="X198" s="37"/>
      <c r="Y198" s="37"/>
      <c r="Z198" s="37"/>
      <c r="AA198" s="37"/>
      <c r="AB198" s="37"/>
      <c r="AC198" s="37"/>
      <c r="AD198" s="37"/>
      <c r="AE198" s="37"/>
      <c r="AT198" s="16" t="s">
        <v>167</v>
      </c>
      <c r="AU198" s="16" t="s">
        <v>87</v>
      </c>
    </row>
    <row r="199" s="2" customFormat="1" ht="14.4" customHeight="1">
      <c r="A199" s="37"/>
      <c r="B199" s="38"/>
      <c r="C199" s="217" t="s">
        <v>324</v>
      </c>
      <c r="D199" s="217" t="s">
        <v>142</v>
      </c>
      <c r="E199" s="218" t="s">
        <v>709</v>
      </c>
      <c r="F199" s="219" t="s">
        <v>710</v>
      </c>
      <c r="G199" s="220" t="s">
        <v>153</v>
      </c>
      <c r="H199" s="221">
        <v>3</v>
      </c>
      <c r="I199" s="222"/>
      <c r="J199" s="223">
        <f>ROUND(I199*H199,2)</f>
        <v>0</v>
      </c>
      <c r="K199" s="219" t="s">
        <v>146</v>
      </c>
      <c r="L199" s="43"/>
      <c r="M199" s="224" t="s">
        <v>1</v>
      </c>
      <c r="N199" s="225" t="s">
        <v>42</v>
      </c>
      <c r="O199" s="90"/>
      <c r="P199" s="226">
        <f>O199*H199</f>
        <v>0</v>
      </c>
      <c r="Q199" s="226">
        <v>0.00076999999999999996</v>
      </c>
      <c r="R199" s="226">
        <f>Q199*H199</f>
        <v>0.00231</v>
      </c>
      <c r="S199" s="226">
        <v>0</v>
      </c>
      <c r="T199" s="227">
        <f>S199*H199</f>
        <v>0</v>
      </c>
      <c r="U199" s="37"/>
      <c r="V199" s="37"/>
      <c r="W199" s="37"/>
      <c r="X199" s="37"/>
      <c r="Y199" s="37"/>
      <c r="Z199" s="37"/>
      <c r="AA199" s="37"/>
      <c r="AB199" s="37"/>
      <c r="AC199" s="37"/>
      <c r="AD199" s="37"/>
      <c r="AE199" s="37"/>
      <c r="AR199" s="228" t="s">
        <v>225</v>
      </c>
      <c r="AT199" s="228" t="s">
        <v>142</v>
      </c>
      <c r="AU199" s="228" t="s">
        <v>87</v>
      </c>
      <c r="AY199" s="16" t="s">
        <v>139</v>
      </c>
      <c r="BE199" s="229">
        <f>IF(N199="základní",J199,0)</f>
        <v>0</v>
      </c>
      <c r="BF199" s="229">
        <f>IF(N199="snížená",J199,0)</f>
        <v>0</v>
      </c>
      <c r="BG199" s="229">
        <f>IF(N199="zákl. přenesená",J199,0)</f>
        <v>0</v>
      </c>
      <c r="BH199" s="229">
        <f>IF(N199="sníž. přenesená",J199,0)</f>
        <v>0</v>
      </c>
      <c r="BI199" s="229">
        <f>IF(N199="nulová",J199,0)</f>
        <v>0</v>
      </c>
      <c r="BJ199" s="16" t="s">
        <v>85</v>
      </c>
      <c r="BK199" s="229">
        <f>ROUND(I199*H199,2)</f>
        <v>0</v>
      </c>
      <c r="BL199" s="16" t="s">
        <v>225</v>
      </c>
      <c r="BM199" s="228" t="s">
        <v>711</v>
      </c>
    </row>
    <row r="200" s="2" customFormat="1">
      <c r="A200" s="37"/>
      <c r="B200" s="38"/>
      <c r="C200" s="39"/>
      <c r="D200" s="230" t="s">
        <v>149</v>
      </c>
      <c r="E200" s="39"/>
      <c r="F200" s="231" t="s">
        <v>712</v>
      </c>
      <c r="G200" s="39"/>
      <c r="H200" s="39"/>
      <c r="I200" s="232"/>
      <c r="J200" s="39"/>
      <c r="K200" s="39"/>
      <c r="L200" s="43"/>
      <c r="M200" s="233"/>
      <c r="N200" s="234"/>
      <c r="O200" s="90"/>
      <c r="P200" s="90"/>
      <c r="Q200" s="90"/>
      <c r="R200" s="90"/>
      <c r="S200" s="90"/>
      <c r="T200" s="91"/>
      <c r="U200" s="37"/>
      <c r="V200" s="37"/>
      <c r="W200" s="37"/>
      <c r="X200" s="37"/>
      <c r="Y200" s="37"/>
      <c r="Z200" s="37"/>
      <c r="AA200" s="37"/>
      <c r="AB200" s="37"/>
      <c r="AC200" s="37"/>
      <c r="AD200" s="37"/>
      <c r="AE200" s="37"/>
      <c r="AT200" s="16" t="s">
        <v>149</v>
      </c>
      <c r="AU200" s="16" t="s">
        <v>87</v>
      </c>
    </row>
    <row r="201" s="2" customFormat="1" ht="14.4" customHeight="1">
      <c r="A201" s="37"/>
      <c r="B201" s="38"/>
      <c r="C201" s="217" t="s">
        <v>329</v>
      </c>
      <c r="D201" s="217" t="s">
        <v>142</v>
      </c>
      <c r="E201" s="218" t="s">
        <v>713</v>
      </c>
      <c r="F201" s="219" t="s">
        <v>714</v>
      </c>
      <c r="G201" s="220" t="s">
        <v>177</v>
      </c>
      <c r="H201" s="221">
        <v>3</v>
      </c>
      <c r="I201" s="222"/>
      <c r="J201" s="223">
        <f>ROUND(I201*H201,2)</f>
        <v>0</v>
      </c>
      <c r="K201" s="219" t="s">
        <v>146</v>
      </c>
      <c r="L201" s="43"/>
      <c r="M201" s="224" t="s">
        <v>1</v>
      </c>
      <c r="N201" s="225" t="s">
        <v>42</v>
      </c>
      <c r="O201" s="90"/>
      <c r="P201" s="226">
        <f>O201*H201</f>
        <v>0</v>
      </c>
      <c r="Q201" s="226">
        <v>0.00019000000000000001</v>
      </c>
      <c r="R201" s="226">
        <f>Q201*H201</f>
        <v>0.00056999999999999998</v>
      </c>
      <c r="S201" s="226">
        <v>0</v>
      </c>
      <c r="T201" s="227">
        <f>S201*H201</f>
        <v>0</v>
      </c>
      <c r="U201" s="37"/>
      <c r="V201" s="37"/>
      <c r="W201" s="37"/>
      <c r="X201" s="37"/>
      <c r="Y201" s="37"/>
      <c r="Z201" s="37"/>
      <c r="AA201" s="37"/>
      <c r="AB201" s="37"/>
      <c r="AC201" s="37"/>
      <c r="AD201" s="37"/>
      <c r="AE201" s="37"/>
      <c r="AR201" s="228" t="s">
        <v>225</v>
      </c>
      <c r="AT201" s="228" t="s">
        <v>142</v>
      </c>
      <c r="AU201" s="228" t="s">
        <v>87</v>
      </c>
      <c r="AY201" s="16" t="s">
        <v>139</v>
      </c>
      <c r="BE201" s="229">
        <f>IF(N201="základní",J201,0)</f>
        <v>0</v>
      </c>
      <c r="BF201" s="229">
        <f>IF(N201="snížená",J201,0)</f>
        <v>0</v>
      </c>
      <c r="BG201" s="229">
        <f>IF(N201="zákl. přenesená",J201,0)</f>
        <v>0</v>
      </c>
      <c r="BH201" s="229">
        <f>IF(N201="sníž. přenesená",J201,0)</f>
        <v>0</v>
      </c>
      <c r="BI201" s="229">
        <f>IF(N201="nulová",J201,0)</f>
        <v>0</v>
      </c>
      <c r="BJ201" s="16" t="s">
        <v>85</v>
      </c>
      <c r="BK201" s="229">
        <f>ROUND(I201*H201,2)</f>
        <v>0</v>
      </c>
      <c r="BL201" s="16" t="s">
        <v>225</v>
      </c>
      <c r="BM201" s="228" t="s">
        <v>715</v>
      </c>
    </row>
    <row r="202" s="2" customFormat="1">
      <c r="A202" s="37"/>
      <c r="B202" s="38"/>
      <c r="C202" s="39"/>
      <c r="D202" s="230" t="s">
        <v>149</v>
      </c>
      <c r="E202" s="39"/>
      <c r="F202" s="231" t="s">
        <v>716</v>
      </c>
      <c r="G202" s="39"/>
      <c r="H202" s="39"/>
      <c r="I202" s="232"/>
      <c r="J202" s="39"/>
      <c r="K202" s="39"/>
      <c r="L202" s="43"/>
      <c r="M202" s="233"/>
      <c r="N202" s="234"/>
      <c r="O202" s="90"/>
      <c r="P202" s="90"/>
      <c r="Q202" s="90"/>
      <c r="R202" s="90"/>
      <c r="S202" s="90"/>
      <c r="T202" s="91"/>
      <c r="U202" s="37"/>
      <c r="V202" s="37"/>
      <c r="W202" s="37"/>
      <c r="X202" s="37"/>
      <c r="Y202" s="37"/>
      <c r="Z202" s="37"/>
      <c r="AA202" s="37"/>
      <c r="AB202" s="37"/>
      <c r="AC202" s="37"/>
      <c r="AD202" s="37"/>
      <c r="AE202" s="37"/>
      <c r="AT202" s="16" t="s">
        <v>149</v>
      </c>
      <c r="AU202" s="16" t="s">
        <v>87</v>
      </c>
    </row>
    <row r="203" s="2" customFormat="1">
      <c r="A203" s="37"/>
      <c r="B203" s="38"/>
      <c r="C203" s="39"/>
      <c r="D203" s="230" t="s">
        <v>167</v>
      </c>
      <c r="E203" s="39"/>
      <c r="F203" s="235" t="s">
        <v>717</v>
      </c>
      <c r="G203" s="39"/>
      <c r="H203" s="39"/>
      <c r="I203" s="232"/>
      <c r="J203" s="39"/>
      <c r="K203" s="39"/>
      <c r="L203" s="43"/>
      <c r="M203" s="233"/>
      <c r="N203" s="234"/>
      <c r="O203" s="90"/>
      <c r="P203" s="90"/>
      <c r="Q203" s="90"/>
      <c r="R203" s="90"/>
      <c r="S203" s="90"/>
      <c r="T203" s="91"/>
      <c r="U203" s="37"/>
      <c r="V203" s="37"/>
      <c r="W203" s="37"/>
      <c r="X203" s="37"/>
      <c r="Y203" s="37"/>
      <c r="Z203" s="37"/>
      <c r="AA203" s="37"/>
      <c r="AB203" s="37"/>
      <c r="AC203" s="37"/>
      <c r="AD203" s="37"/>
      <c r="AE203" s="37"/>
      <c r="AT203" s="16" t="s">
        <v>167</v>
      </c>
      <c r="AU203" s="16" t="s">
        <v>87</v>
      </c>
    </row>
    <row r="204" s="2" customFormat="1" ht="14.4" customHeight="1">
      <c r="A204" s="37"/>
      <c r="B204" s="38"/>
      <c r="C204" s="217" t="s">
        <v>246</v>
      </c>
      <c r="D204" s="217" t="s">
        <v>142</v>
      </c>
      <c r="E204" s="218" t="s">
        <v>718</v>
      </c>
      <c r="F204" s="219" t="s">
        <v>719</v>
      </c>
      <c r="G204" s="220" t="s">
        <v>177</v>
      </c>
      <c r="H204" s="221">
        <v>3</v>
      </c>
      <c r="I204" s="222"/>
      <c r="J204" s="223">
        <f>ROUND(I204*H204,2)</f>
        <v>0</v>
      </c>
      <c r="K204" s="219" t="s">
        <v>146</v>
      </c>
      <c r="L204" s="43"/>
      <c r="M204" s="224" t="s">
        <v>1</v>
      </c>
      <c r="N204" s="225" t="s">
        <v>42</v>
      </c>
      <c r="O204" s="90"/>
      <c r="P204" s="226">
        <f>O204*H204</f>
        <v>0</v>
      </c>
      <c r="Q204" s="226">
        <v>1.0000000000000001E-05</v>
      </c>
      <c r="R204" s="226">
        <f>Q204*H204</f>
        <v>3.0000000000000004E-05</v>
      </c>
      <c r="S204" s="226">
        <v>0</v>
      </c>
      <c r="T204" s="227">
        <f>S204*H204</f>
        <v>0</v>
      </c>
      <c r="U204" s="37"/>
      <c r="V204" s="37"/>
      <c r="W204" s="37"/>
      <c r="X204" s="37"/>
      <c r="Y204" s="37"/>
      <c r="Z204" s="37"/>
      <c r="AA204" s="37"/>
      <c r="AB204" s="37"/>
      <c r="AC204" s="37"/>
      <c r="AD204" s="37"/>
      <c r="AE204" s="37"/>
      <c r="AR204" s="228" t="s">
        <v>225</v>
      </c>
      <c r="AT204" s="228" t="s">
        <v>142</v>
      </c>
      <c r="AU204" s="228" t="s">
        <v>87</v>
      </c>
      <c r="AY204" s="16" t="s">
        <v>139</v>
      </c>
      <c r="BE204" s="229">
        <f>IF(N204="základní",J204,0)</f>
        <v>0</v>
      </c>
      <c r="BF204" s="229">
        <f>IF(N204="snížená",J204,0)</f>
        <v>0</v>
      </c>
      <c r="BG204" s="229">
        <f>IF(N204="zákl. přenesená",J204,0)</f>
        <v>0</v>
      </c>
      <c r="BH204" s="229">
        <f>IF(N204="sníž. přenesená",J204,0)</f>
        <v>0</v>
      </c>
      <c r="BI204" s="229">
        <f>IF(N204="nulová",J204,0)</f>
        <v>0</v>
      </c>
      <c r="BJ204" s="16" t="s">
        <v>85</v>
      </c>
      <c r="BK204" s="229">
        <f>ROUND(I204*H204,2)</f>
        <v>0</v>
      </c>
      <c r="BL204" s="16" t="s">
        <v>225</v>
      </c>
      <c r="BM204" s="228" t="s">
        <v>720</v>
      </c>
    </row>
    <row r="205" s="2" customFormat="1">
      <c r="A205" s="37"/>
      <c r="B205" s="38"/>
      <c r="C205" s="39"/>
      <c r="D205" s="230" t="s">
        <v>149</v>
      </c>
      <c r="E205" s="39"/>
      <c r="F205" s="231" t="s">
        <v>721</v>
      </c>
      <c r="G205" s="39"/>
      <c r="H205" s="39"/>
      <c r="I205" s="232"/>
      <c r="J205" s="39"/>
      <c r="K205" s="39"/>
      <c r="L205" s="43"/>
      <c r="M205" s="233"/>
      <c r="N205" s="234"/>
      <c r="O205" s="90"/>
      <c r="P205" s="90"/>
      <c r="Q205" s="90"/>
      <c r="R205" s="90"/>
      <c r="S205" s="90"/>
      <c r="T205" s="91"/>
      <c r="U205" s="37"/>
      <c r="V205" s="37"/>
      <c r="W205" s="37"/>
      <c r="X205" s="37"/>
      <c r="Y205" s="37"/>
      <c r="Z205" s="37"/>
      <c r="AA205" s="37"/>
      <c r="AB205" s="37"/>
      <c r="AC205" s="37"/>
      <c r="AD205" s="37"/>
      <c r="AE205" s="37"/>
      <c r="AT205" s="16" t="s">
        <v>149</v>
      </c>
      <c r="AU205" s="16" t="s">
        <v>87</v>
      </c>
    </row>
    <row r="206" s="2" customFormat="1">
      <c r="A206" s="37"/>
      <c r="B206" s="38"/>
      <c r="C206" s="39"/>
      <c r="D206" s="230" t="s">
        <v>167</v>
      </c>
      <c r="E206" s="39"/>
      <c r="F206" s="235" t="s">
        <v>717</v>
      </c>
      <c r="G206" s="39"/>
      <c r="H206" s="39"/>
      <c r="I206" s="232"/>
      <c r="J206" s="39"/>
      <c r="K206" s="39"/>
      <c r="L206" s="43"/>
      <c r="M206" s="233"/>
      <c r="N206" s="234"/>
      <c r="O206" s="90"/>
      <c r="P206" s="90"/>
      <c r="Q206" s="90"/>
      <c r="R206" s="90"/>
      <c r="S206" s="90"/>
      <c r="T206" s="91"/>
      <c r="U206" s="37"/>
      <c r="V206" s="37"/>
      <c r="W206" s="37"/>
      <c r="X206" s="37"/>
      <c r="Y206" s="37"/>
      <c r="Z206" s="37"/>
      <c r="AA206" s="37"/>
      <c r="AB206" s="37"/>
      <c r="AC206" s="37"/>
      <c r="AD206" s="37"/>
      <c r="AE206" s="37"/>
      <c r="AT206" s="16" t="s">
        <v>167</v>
      </c>
      <c r="AU206" s="16" t="s">
        <v>87</v>
      </c>
    </row>
    <row r="207" s="2" customFormat="1" ht="14.4" customHeight="1">
      <c r="A207" s="37"/>
      <c r="B207" s="38"/>
      <c r="C207" s="217" t="s">
        <v>339</v>
      </c>
      <c r="D207" s="217" t="s">
        <v>142</v>
      </c>
      <c r="E207" s="218" t="s">
        <v>722</v>
      </c>
      <c r="F207" s="219" t="s">
        <v>723</v>
      </c>
      <c r="G207" s="220" t="s">
        <v>263</v>
      </c>
      <c r="H207" s="267"/>
      <c r="I207" s="222"/>
      <c r="J207" s="223">
        <f>ROUND(I207*H207,2)</f>
        <v>0</v>
      </c>
      <c r="K207" s="219" t="s">
        <v>146</v>
      </c>
      <c r="L207" s="43"/>
      <c r="M207" s="224" t="s">
        <v>1</v>
      </c>
      <c r="N207" s="225" t="s">
        <v>42</v>
      </c>
      <c r="O207" s="90"/>
      <c r="P207" s="226">
        <f>O207*H207</f>
        <v>0</v>
      </c>
      <c r="Q207" s="226">
        <v>0</v>
      </c>
      <c r="R207" s="226">
        <f>Q207*H207</f>
        <v>0</v>
      </c>
      <c r="S207" s="226">
        <v>0</v>
      </c>
      <c r="T207" s="227">
        <f>S207*H207</f>
        <v>0</v>
      </c>
      <c r="U207" s="37"/>
      <c r="V207" s="37"/>
      <c r="W207" s="37"/>
      <c r="X207" s="37"/>
      <c r="Y207" s="37"/>
      <c r="Z207" s="37"/>
      <c r="AA207" s="37"/>
      <c r="AB207" s="37"/>
      <c r="AC207" s="37"/>
      <c r="AD207" s="37"/>
      <c r="AE207" s="37"/>
      <c r="AR207" s="228" t="s">
        <v>225</v>
      </c>
      <c r="AT207" s="228" t="s">
        <v>142</v>
      </c>
      <c r="AU207" s="228" t="s">
        <v>87</v>
      </c>
      <c r="AY207" s="16" t="s">
        <v>139</v>
      </c>
      <c r="BE207" s="229">
        <f>IF(N207="základní",J207,0)</f>
        <v>0</v>
      </c>
      <c r="BF207" s="229">
        <f>IF(N207="snížená",J207,0)</f>
        <v>0</v>
      </c>
      <c r="BG207" s="229">
        <f>IF(N207="zákl. přenesená",J207,0)</f>
        <v>0</v>
      </c>
      <c r="BH207" s="229">
        <f>IF(N207="sníž. přenesená",J207,0)</f>
        <v>0</v>
      </c>
      <c r="BI207" s="229">
        <f>IF(N207="nulová",J207,0)</f>
        <v>0</v>
      </c>
      <c r="BJ207" s="16" t="s">
        <v>85</v>
      </c>
      <c r="BK207" s="229">
        <f>ROUND(I207*H207,2)</f>
        <v>0</v>
      </c>
      <c r="BL207" s="16" t="s">
        <v>225</v>
      </c>
      <c r="BM207" s="228" t="s">
        <v>724</v>
      </c>
    </row>
    <row r="208" s="2" customFormat="1">
      <c r="A208" s="37"/>
      <c r="B208" s="38"/>
      <c r="C208" s="39"/>
      <c r="D208" s="230" t="s">
        <v>149</v>
      </c>
      <c r="E208" s="39"/>
      <c r="F208" s="231" t="s">
        <v>725</v>
      </c>
      <c r="G208" s="39"/>
      <c r="H208" s="39"/>
      <c r="I208" s="232"/>
      <c r="J208" s="39"/>
      <c r="K208" s="39"/>
      <c r="L208" s="43"/>
      <c r="M208" s="233"/>
      <c r="N208" s="234"/>
      <c r="O208" s="90"/>
      <c r="P208" s="90"/>
      <c r="Q208" s="90"/>
      <c r="R208" s="90"/>
      <c r="S208" s="90"/>
      <c r="T208" s="91"/>
      <c r="U208" s="37"/>
      <c r="V208" s="37"/>
      <c r="W208" s="37"/>
      <c r="X208" s="37"/>
      <c r="Y208" s="37"/>
      <c r="Z208" s="37"/>
      <c r="AA208" s="37"/>
      <c r="AB208" s="37"/>
      <c r="AC208" s="37"/>
      <c r="AD208" s="37"/>
      <c r="AE208" s="37"/>
      <c r="AT208" s="16" t="s">
        <v>149</v>
      </c>
      <c r="AU208" s="16" t="s">
        <v>87</v>
      </c>
    </row>
    <row r="209" s="2" customFormat="1">
      <c r="A209" s="37"/>
      <c r="B209" s="38"/>
      <c r="C209" s="39"/>
      <c r="D209" s="230" t="s">
        <v>167</v>
      </c>
      <c r="E209" s="39"/>
      <c r="F209" s="235" t="s">
        <v>726</v>
      </c>
      <c r="G209" s="39"/>
      <c r="H209" s="39"/>
      <c r="I209" s="232"/>
      <c r="J209" s="39"/>
      <c r="K209" s="39"/>
      <c r="L209" s="43"/>
      <c r="M209" s="233"/>
      <c r="N209" s="234"/>
      <c r="O209" s="90"/>
      <c r="P209" s="90"/>
      <c r="Q209" s="90"/>
      <c r="R209" s="90"/>
      <c r="S209" s="90"/>
      <c r="T209" s="91"/>
      <c r="U209" s="37"/>
      <c r="V209" s="37"/>
      <c r="W209" s="37"/>
      <c r="X209" s="37"/>
      <c r="Y209" s="37"/>
      <c r="Z209" s="37"/>
      <c r="AA209" s="37"/>
      <c r="AB209" s="37"/>
      <c r="AC209" s="37"/>
      <c r="AD209" s="37"/>
      <c r="AE209" s="37"/>
      <c r="AT209" s="16" t="s">
        <v>167</v>
      </c>
      <c r="AU209" s="16" t="s">
        <v>87</v>
      </c>
    </row>
    <row r="210" s="12" customFormat="1" ht="22.8" customHeight="1">
      <c r="A210" s="12"/>
      <c r="B210" s="201"/>
      <c r="C210" s="202"/>
      <c r="D210" s="203" t="s">
        <v>76</v>
      </c>
      <c r="E210" s="215" t="s">
        <v>727</v>
      </c>
      <c r="F210" s="215" t="s">
        <v>728</v>
      </c>
      <c r="G210" s="202"/>
      <c r="H210" s="202"/>
      <c r="I210" s="205"/>
      <c r="J210" s="216">
        <f>BK210</f>
        <v>0</v>
      </c>
      <c r="K210" s="202"/>
      <c r="L210" s="207"/>
      <c r="M210" s="208"/>
      <c r="N210" s="209"/>
      <c r="O210" s="209"/>
      <c r="P210" s="210">
        <f>SUM(P211:P250)</f>
        <v>0</v>
      </c>
      <c r="Q210" s="209"/>
      <c r="R210" s="210">
        <f>SUM(R211:R250)</f>
        <v>0.0039099999999999994</v>
      </c>
      <c r="S210" s="209"/>
      <c r="T210" s="211">
        <f>SUM(T211:T250)</f>
        <v>0.02273</v>
      </c>
      <c r="U210" s="12"/>
      <c r="V210" s="12"/>
      <c r="W210" s="12"/>
      <c r="X210" s="12"/>
      <c r="Y210" s="12"/>
      <c r="Z210" s="12"/>
      <c r="AA210" s="12"/>
      <c r="AB210" s="12"/>
      <c r="AC210" s="12"/>
      <c r="AD210" s="12"/>
      <c r="AE210" s="12"/>
      <c r="AR210" s="212" t="s">
        <v>87</v>
      </c>
      <c r="AT210" s="213" t="s">
        <v>76</v>
      </c>
      <c r="AU210" s="213" t="s">
        <v>85</v>
      </c>
      <c r="AY210" s="212" t="s">
        <v>139</v>
      </c>
      <c r="BK210" s="214">
        <f>SUM(BK211:BK250)</f>
        <v>0</v>
      </c>
    </row>
    <row r="211" s="2" customFormat="1" ht="14.4" customHeight="1">
      <c r="A211" s="37"/>
      <c r="B211" s="38"/>
      <c r="C211" s="217" t="s">
        <v>345</v>
      </c>
      <c r="D211" s="217" t="s">
        <v>142</v>
      </c>
      <c r="E211" s="218" t="s">
        <v>729</v>
      </c>
      <c r="F211" s="219" t="s">
        <v>730</v>
      </c>
      <c r="G211" s="220" t="s">
        <v>731</v>
      </c>
      <c r="H211" s="221">
        <v>1</v>
      </c>
      <c r="I211" s="222"/>
      <c r="J211" s="223">
        <f>ROUND(I211*H211,2)</f>
        <v>0</v>
      </c>
      <c r="K211" s="219" t="s">
        <v>146</v>
      </c>
      <c r="L211" s="43"/>
      <c r="M211" s="224" t="s">
        <v>1</v>
      </c>
      <c r="N211" s="225" t="s">
        <v>42</v>
      </c>
      <c r="O211" s="90"/>
      <c r="P211" s="226">
        <f>O211*H211</f>
        <v>0</v>
      </c>
      <c r="Q211" s="226">
        <v>0</v>
      </c>
      <c r="R211" s="226">
        <f>Q211*H211</f>
        <v>0</v>
      </c>
      <c r="S211" s="226">
        <v>0.019460000000000002</v>
      </c>
      <c r="T211" s="227">
        <f>S211*H211</f>
        <v>0.019460000000000002</v>
      </c>
      <c r="U211" s="37"/>
      <c r="V211" s="37"/>
      <c r="W211" s="37"/>
      <c r="X211" s="37"/>
      <c r="Y211" s="37"/>
      <c r="Z211" s="37"/>
      <c r="AA211" s="37"/>
      <c r="AB211" s="37"/>
      <c r="AC211" s="37"/>
      <c r="AD211" s="37"/>
      <c r="AE211" s="37"/>
      <c r="AR211" s="228" t="s">
        <v>225</v>
      </c>
      <c r="AT211" s="228" t="s">
        <v>142</v>
      </c>
      <c r="AU211" s="228" t="s">
        <v>87</v>
      </c>
      <c r="AY211" s="16" t="s">
        <v>139</v>
      </c>
      <c r="BE211" s="229">
        <f>IF(N211="základní",J211,0)</f>
        <v>0</v>
      </c>
      <c r="BF211" s="229">
        <f>IF(N211="snížená",J211,0)</f>
        <v>0</v>
      </c>
      <c r="BG211" s="229">
        <f>IF(N211="zákl. přenesená",J211,0)</f>
        <v>0</v>
      </c>
      <c r="BH211" s="229">
        <f>IF(N211="sníž. přenesená",J211,0)</f>
        <v>0</v>
      </c>
      <c r="BI211" s="229">
        <f>IF(N211="nulová",J211,0)</f>
        <v>0</v>
      </c>
      <c r="BJ211" s="16" t="s">
        <v>85</v>
      </c>
      <c r="BK211" s="229">
        <f>ROUND(I211*H211,2)</f>
        <v>0</v>
      </c>
      <c r="BL211" s="16" t="s">
        <v>225</v>
      </c>
      <c r="BM211" s="228" t="s">
        <v>732</v>
      </c>
    </row>
    <row r="212" s="2" customFormat="1">
      <c r="A212" s="37"/>
      <c r="B212" s="38"/>
      <c r="C212" s="39"/>
      <c r="D212" s="230" t="s">
        <v>149</v>
      </c>
      <c r="E212" s="39"/>
      <c r="F212" s="231" t="s">
        <v>733</v>
      </c>
      <c r="G212" s="39"/>
      <c r="H212" s="39"/>
      <c r="I212" s="232"/>
      <c r="J212" s="39"/>
      <c r="K212" s="39"/>
      <c r="L212" s="43"/>
      <c r="M212" s="233"/>
      <c r="N212" s="234"/>
      <c r="O212" s="90"/>
      <c r="P212" s="90"/>
      <c r="Q212" s="90"/>
      <c r="R212" s="90"/>
      <c r="S212" s="90"/>
      <c r="T212" s="91"/>
      <c r="U212" s="37"/>
      <c r="V212" s="37"/>
      <c r="W212" s="37"/>
      <c r="X212" s="37"/>
      <c r="Y212" s="37"/>
      <c r="Z212" s="37"/>
      <c r="AA212" s="37"/>
      <c r="AB212" s="37"/>
      <c r="AC212" s="37"/>
      <c r="AD212" s="37"/>
      <c r="AE212" s="37"/>
      <c r="AT212" s="16" t="s">
        <v>149</v>
      </c>
      <c r="AU212" s="16" t="s">
        <v>87</v>
      </c>
    </row>
    <row r="213" s="2" customFormat="1" ht="14.4" customHeight="1">
      <c r="A213" s="37"/>
      <c r="B213" s="38"/>
      <c r="C213" s="217" t="s">
        <v>350</v>
      </c>
      <c r="D213" s="217" t="s">
        <v>142</v>
      </c>
      <c r="E213" s="218" t="s">
        <v>734</v>
      </c>
      <c r="F213" s="219" t="s">
        <v>735</v>
      </c>
      <c r="G213" s="220" t="s">
        <v>731</v>
      </c>
      <c r="H213" s="221">
        <v>1</v>
      </c>
      <c r="I213" s="222"/>
      <c r="J213" s="223">
        <f>ROUND(I213*H213,2)</f>
        <v>0</v>
      </c>
      <c r="K213" s="219" t="s">
        <v>146</v>
      </c>
      <c r="L213" s="43"/>
      <c r="M213" s="224" t="s">
        <v>1</v>
      </c>
      <c r="N213" s="225" t="s">
        <v>42</v>
      </c>
      <c r="O213" s="90"/>
      <c r="P213" s="226">
        <f>O213*H213</f>
        <v>0</v>
      </c>
      <c r="Q213" s="226">
        <v>0.00173</v>
      </c>
      <c r="R213" s="226">
        <f>Q213*H213</f>
        <v>0.00173</v>
      </c>
      <c r="S213" s="226">
        <v>0</v>
      </c>
      <c r="T213" s="227">
        <f>S213*H213</f>
        <v>0</v>
      </c>
      <c r="U213" s="37"/>
      <c r="V213" s="37"/>
      <c r="W213" s="37"/>
      <c r="X213" s="37"/>
      <c r="Y213" s="37"/>
      <c r="Z213" s="37"/>
      <c r="AA213" s="37"/>
      <c r="AB213" s="37"/>
      <c r="AC213" s="37"/>
      <c r="AD213" s="37"/>
      <c r="AE213" s="37"/>
      <c r="AR213" s="228" t="s">
        <v>225</v>
      </c>
      <c r="AT213" s="228" t="s">
        <v>142</v>
      </c>
      <c r="AU213" s="228" t="s">
        <v>87</v>
      </c>
      <c r="AY213" s="16" t="s">
        <v>139</v>
      </c>
      <c r="BE213" s="229">
        <f>IF(N213="základní",J213,0)</f>
        <v>0</v>
      </c>
      <c r="BF213" s="229">
        <f>IF(N213="snížená",J213,0)</f>
        <v>0</v>
      </c>
      <c r="BG213" s="229">
        <f>IF(N213="zákl. přenesená",J213,0)</f>
        <v>0</v>
      </c>
      <c r="BH213" s="229">
        <f>IF(N213="sníž. přenesená",J213,0)</f>
        <v>0</v>
      </c>
      <c r="BI213" s="229">
        <f>IF(N213="nulová",J213,0)</f>
        <v>0</v>
      </c>
      <c r="BJ213" s="16" t="s">
        <v>85</v>
      </c>
      <c r="BK213" s="229">
        <f>ROUND(I213*H213,2)</f>
        <v>0</v>
      </c>
      <c r="BL213" s="16" t="s">
        <v>225</v>
      </c>
      <c r="BM213" s="228" t="s">
        <v>736</v>
      </c>
    </row>
    <row r="214" s="2" customFormat="1">
      <c r="A214" s="37"/>
      <c r="B214" s="38"/>
      <c r="C214" s="39"/>
      <c r="D214" s="230" t="s">
        <v>149</v>
      </c>
      <c r="E214" s="39"/>
      <c r="F214" s="231" t="s">
        <v>737</v>
      </c>
      <c r="G214" s="39"/>
      <c r="H214" s="39"/>
      <c r="I214" s="232"/>
      <c r="J214" s="39"/>
      <c r="K214" s="39"/>
      <c r="L214" s="43"/>
      <c r="M214" s="233"/>
      <c r="N214" s="234"/>
      <c r="O214" s="90"/>
      <c r="P214" s="90"/>
      <c r="Q214" s="90"/>
      <c r="R214" s="90"/>
      <c r="S214" s="90"/>
      <c r="T214" s="91"/>
      <c r="U214" s="37"/>
      <c r="V214" s="37"/>
      <c r="W214" s="37"/>
      <c r="X214" s="37"/>
      <c r="Y214" s="37"/>
      <c r="Z214" s="37"/>
      <c r="AA214" s="37"/>
      <c r="AB214" s="37"/>
      <c r="AC214" s="37"/>
      <c r="AD214" s="37"/>
      <c r="AE214" s="37"/>
      <c r="AT214" s="16" t="s">
        <v>149</v>
      </c>
      <c r="AU214" s="16" t="s">
        <v>87</v>
      </c>
    </row>
    <row r="215" s="2" customFormat="1">
      <c r="A215" s="37"/>
      <c r="B215" s="38"/>
      <c r="C215" s="39"/>
      <c r="D215" s="230" t="s">
        <v>167</v>
      </c>
      <c r="E215" s="39"/>
      <c r="F215" s="235" t="s">
        <v>738</v>
      </c>
      <c r="G215" s="39"/>
      <c r="H215" s="39"/>
      <c r="I215" s="232"/>
      <c r="J215" s="39"/>
      <c r="K215" s="39"/>
      <c r="L215" s="43"/>
      <c r="M215" s="233"/>
      <c r="N215" s="234"/>
      <c r="O215" s="90"/>
      <c r="P215" s="90"/>
      <c r="Q215" s="90"/>
      <c r="R215" s="90"/>
      <c r="S215" s="90"/>
      <c r="T215" s="91"/>
      <c r="U215" s="37"/>
      <c r="V215" s="37"/>
      <c r="W215" s="37"/>
      <c r="X215" s="37"/>
      <c r="Y215" s="37"/>
      <c r="Z215" s="37"/>
      <c r="AA215" s="37"/>
      <c r="AB215" s="37"/>
      <c r="AC215" s="37"/>
      <c r="AD215" s="37"/>
      <c r="AE215" s="37"/>
      <c r="AT215" s="16" t="s">
        <v>167</v>
      </c>
      <c r="AU215" s="16" t="s">
        <v>87</v>
      </c>
    </row>
    <row r="216" s="2" customFormat="1" ht="24.15" customHeight="1">
      <c r="A216" s="37"/>
      <c r="B216" s="38"/>
      <c r="C216" s="257" t="s">
        <v>355</v>
      </c>
      <c r="D216" s="257" t="s">
        <v>243</v>
      </c>
      <c r="E216" s="258" t="s">
        <v>739</v>
      </c>
      <c r="F216" s="259" t="s">
        <v>740</v>
      </c>
      <c r="G216" s="260" t="s">
        <v>741</v>
      </c>
      <c r="H216" s="261">
        <v>1</v>
      </c>
      <c r="I216" s="262"/>
      <c r="J216" s="263">
        <f>ROUND(I216*H216,2)</f>
        <v>0</v>
      </c>
      <c r="K216" s="259" t="s">
        <v>1</v>
      </c>
      <c r="L216" s="264"/>
      <c r="M216" s="265" t="s">
        <v>1</v>
      </c>
      <c r="N216" s="266" t="s">
        <v>42</v>
      </c>
      <c r="O216" s="90"/>
      <c r="P216" s="226">
        <f>O216*H216</f>
        <v>0</v>
      </c>
      <c r="Q216" s="226">
        <v>0</v>
      </c>
      <c r="R216" s="226">
        <f>Q216*H216</f>
        <v>0</v>
      </c>
      <c r="S216" s="226">
        <v>0</v>
      </c>
      <c r="T216" s="227">
        <f>S216*H216</f>
        <v>0</v>
      </c>
      <c r="U216" s="37"/>
      <c r="V216" s="37"/>
      <c r="W216" s="37"/>
      <c r="X216" s="37"/>
      <c r="Y216" s="37"/>
      <c r="Z216" s="37"/>
      <c r="AA216" s="37"/>
      <c r="AB216" s="37"/>
      <c r="AC216" s="37"/>
      <c r="AD216" s="37"/>
      <c r="AE216" s="37"/>
      <c r="AR216" s="228" t="s">
        <v>246</v>
      </c>
      <c r="AT216" s="228" t="s">
        <v>243</v>
      </c>
      <c r="AU216" s="228" t="s">
        <v>87</v>
      </c>
      <c r="AY216" s="16" t="s">
        <v>139</v>
      </c>
      <c r="BE216" s="229">
        <f>IF(N216="základní",J216,0)</f>
        <v>0</v>
      </c>
      <c r="BF216" s="229">
        <f>IF(N216="snížená",J216,0)</f>
        <v>0</v>
      </c>
      <c r="BG216" s="229">
        <f>IF(N216="zákl. přenesená",J216,0)</f>
        <v>0</v>
      </c>
      <c r="BH216" s="229">
        <f>IF(N216="sníž. přenesená",J216,0)</f>
        <v>0</v>
      </c>
      <c r="BI216" s="229">
        <f>IF(N216="nulová",J216,0)</f>
        <v>0</v>
      </c>
      <c r="BJ216" s="16" t="s">
        <v>85</v>
      </c>
      <c r="BK216" s="229">
        <f>ROUND(I216*H216,2)</f>
        <v>0</v>
      </c>
      <c r="BL216" s="16" t="s">
        <v>225</v>
      </c>
      <c r="BM216" s="228" t="s">
        <v>742</v>
      </c>
    </row>
    <row r="217" s="2" customFormat="1">
      <c r="A217" s="37"/>
      <c r="B217" s="38"/>
      <c r="C217" s="39"/>
      <c r="D217" s="230" t="s">
        <v>149</v>
      </c>
      <c r="E217" s="39"/>
      <c r="F217" s="231" t="s">
        <v>740</v>
      </c>
      <c r="G217" s="39"/>
      <c r="H217" s="39"/>
      <c r="I217" s="232"/>
      <c r="J217" s="39"/>
      <c r="K217" s="39"/>
      <c r="L217" s="43"/>
      <c r="M217" s="233"/>
      <c r="N217" s="234"/>
      <c r="O217" s="90"/>
      <c r="P217" s="90"/>
      <c r="Q217" s="90"/>
      <c r="R217" s="90"/>
      <c r="S217" s="90"/>
      <c r="T217" s="91"/>
      <c r="U217" s="37"/>
      <c r="V217" s="37"/>
      <c r="W217" s="37"/>
      <c r="X217" s="37"/>
      <c r="Y217" s="37"/>
      <c r="Z217" s="37"/>
      <c r="AA217" s="37"/>
      <c r="AB217" s="37"/>
      <c r="AC217" s="37"/>
      <c r="AD217" s="37"/>
      <c r="AE217" s="37"/>
      <c r="AT217" s="16" t="s">
        <v>149</v>
      </c>
      <c r="AU217" s="16" t="s">
        <v>87</v>
      </c>
    </row>
    <row r="218" s="2" customFormat="1" ht="14.4" customHeight="1">
      <c r="A218" s="37"/>
      <c r="B218" s="38"/>
      <c r="C218" s="257" t="s">
        <v>359</v>
      </c>
      <c r="D218" s="257" t="s">
        <v>243</v>
      </c>
      <c r="E218" s="258" t="s">
        <v>743</v>
      </c>
      <c r="F218" s="259" t="s">
        <v>744</v>
      </c>
      <c r="G218" s="260" t="s">
        <v>741</v>
      </c>
      <c r="H218" s="261">
        <v>1</v>
      </c>
      <c r="I218" s="262"/>
      <c r="J218" s="263">
        <f>ROUND(I218*H218,2)</f>
        <v>0</v>
      </c>
      <c r="K218" s="259" t="s">
        <v>1</v>
      </c>
      <c r="L218" s="264"/>
      <c r="M218" s="265" t="s">
        <v>1</v>
      </c>
      <c r="N218" s="266" t="s">
        <v>42</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246</v>
      </c>
      <c r="AT218" s="228" t="s">
        <v>243</v>
      </c>
      <c r="AU218" s="228" t="s">
        <v>87</v>
      </c>
      <c r="AY218" s="16" t="s">
        <v>139</v>
      </c>
      <c r="BE218" s="229">
        <f>IF(N218="základní",J218,0)</f>
        <v>0</v>
      </c>
      <c r="BF218" s="229">
        <f>IF(N218="snížená",J218,0)</f>
        <v>0</v>
      </c>
      <c r="BG218" s="229">
        <f>IF(N218="zákl. přenesená",J218,0)</f>
        <v>0</v>
      </c>
      <c r="BH218" s="229">
        <f>IF(N218="sníž. přenesená",J218,0)</f>
        <v>0</v>
      </c>
      <c r="BI218" s="229">
        <f>IF(N218="nulová",J218,0)</f>
        <v>0</v>
      </c>
      <c r="BJ218" s="16" t="s">
        <v>85</v>
      </c>
      <c r="BK218" s="229">
        <f>ROUND(I218*H218,2)</f>
        <v>0</v>
      </c>
      <c r="BL218" s="16" t="s">
        <v>225</v>
      </c>
      <c r="BM218" s="228" t="s">
        <v>745</v>
      </c>
    </row>
    <row r="219" s="2" customFormat="1" ht="14.4" customHeight="1">
      <c r="A219" s="37"/>
      <c r="B219" s="38"/>
      <c r="C219" s="217" t="s">
        <v>365</v>
      </c>
      <c r="D219" s="217" t="s">
        <v>142</v>
      </c>
      <c r="E219" s="218" t="s">
        <v>746</v>
      </c>
      <c r="F219" s="219" t="s">
        <v>747</v>
      </c>
      <c r="G219" s="220" t="s">
        <v>731</v>
      </c>
      <c r="H219" s="221">
        <v>2</v>
      </c>
      <c r="I219" s="222"/>
      <c r="J219" s="223">
        <f>ROUND(I219*H219,2)</f>
        <v>0</v>
      </c>
      <c r="K219" s="219" t="s">
        <v>146</v>
      </c>
      <c r="L219" s="43"/>
      <c r="M219" s="224" t="s">
        <v>1</v>
      </c>
      <c r="N219" s="225" t="s">
        <v>42</v>
      </c>
      <c r="O219" s="90"/>
      <c r="P219" s="226">
        <f>O219*H219</f>
        <v>0</v>
      </c>
      <c r="Q219" s="226">
        <v>9.0000000000000006E-05</v>
      </c>
      <c r="R219" s="226">
        <f>Q219*H219</f>
        <v>0.00018000000000000001</v>
      </c>
      <c r="S219" s="226">
        <v>0</v>
      </c>
      <c r="T219" s="227">
        <f>S219*H219</f>
        <v>0</v>
      </c>
      <c r="U219" s="37"/>
      <c r="V219" s="37"/>
      <c r="W219" s="37"/>
      <c r="X219" s="37"/>
      <c r="Y219" s="37"/>
      <c r="Z219" s="37"/>
      <c r="AA219" s="37"/>
      <c r="AB219" s="37"/>
      <c r="AC219" s="37"/>
      <c r="AD219" s="37"/>
      <c r="AE219" s="37"/>
      <c r="AR219" s="228" t="s">
        <v>225</v>
      </c>
      <c r="AT219" s="228" t="s">
        <v>142</v>
      </c>
      <c r="AU219" s="228" t="s">
        <v>87</v>
      </c>
      <c r="AY219" s="16" t="s">
        <v>139</v>
      </c>
      <c r="BE219" s="229">
        <f>IF(N219="základní",J219,0)</f>
        <v>0</v>
      </c>
      <c r="BF219" s="229">
        <f>IF(N219="snížená",J219,0)</f>
        <v>0</v>
      </c>
      <c r="BG219" s="229">
        <f>IF(N219="zákl. přenesená",J219,0)</f>
        <v>0</v>
      </c>
      <c r="BH219" s="229">
        <f>IF(N219="sníž. přenesená",J219,0)</f>
        <v>0</v>
      </c>
      <c r="BI219" s="229">
        <f>IF(N219="nulová",J219,0)</f>
        <v>0</v>
      </c>
      <c r="BJ219" s="16" t="s">
        <v>85</v>
      </c>
      <c r="BK219" s="229">
        <f>ROUND(I219*H219,2)</f>
        <v>0</v>
      </c>
      <c r="BL219" s="16" t="s">
        <v>225</v>
      </c>
      <c r="BM219" s="228" t="s">
        <v>748</v>
      </c>
    </row>
    <row r="220" s="2" customFormat="1">
      <c r="A220" s="37"/>
      <c r="B220" s="38"/>
      <c r="C220" s="39"/>
      <c r="D220" s="230" t="s">
        <v>149</v>
      </c>
      <c r="E220" s="39"/>
      <c r="F220" s="231" t="s">
        <v>749</v>
      </c>
      <c r="G220" s="39"/>
      <c r="H220" s="39"/>
      <c r="I220" s="232"/>
      <c r="J220" s="39"/>
      <c r="K220" s="39"/>
      <c r="L220" s="43"/>
      <c r="M220" s="233"/>
      <c r="N220" s="234"/>
      <c r="O220" s="90"/>
      <c r="P220" s="90"/>
      <c r="Q220" s="90"/>
      <c r="R220" s="90"/>
      <c r="S220" s="90"/>
      <c r="T220" s="91"/>
      <c r="U220" s="37"/>
      <c r="V220" s="37"/>
      <c r="W220" s="37"/>
      <c r="X220" s="37"/>
      <c r="Y220" s="37"/>
      <c r="Z220" s="37"/>
      <c r="AA220" s="37"/>
      <c r="AB220" s="37"/>
      <c r="AC220" s="37"/>
      <c r="AD220" s="37"/>
      <c r="AE220" s="37"/>
      <c r="AT220" s="16" t="s">
        <v>149</v>
      </c>
      <c r="AU220" s="16" t="s">
        <v>87</v>
      </c>
    </row>
    <row r="221" s="2" customFormat="1" ht="14.4" customHeight="1">
      <c r="A221" s="37"/>
      <c r="B221" s="38"/>
      <c r="C221" s="257" t="s">
        <v>373</v>
      </c>
      <c r="D221" s="257" t="s">
        <v>243</v>
      </c>
      <c r="E221" s="258" t="s">
        <v>750</v>
      </c>
      <c r="F221" s="259" t="s">
        <v>751</v>
      </c>
      <c r="G221" s="260" t="s">
        <v>153</v>
      </c>
      <c r="H221" s="261">
        <v>2</v>
      </c>
      <c r="I221" s="262"/>
      <c r="J221" s="263">
        <f>ROUND(I221*H221,2)</f>
        <v>0</v>
      </c>
      <c r="K221" s="259" t="s">
        <v>1</v>
      </c>
      <c r="L221" s="264"/>
      <c r="M221" s="265" t="s">
        <v>1</v>
      </c>
      <c r="N221" s="266" t="s">
        <v>42</v>
      </c>
      <c r="O221" s="90"/>
      <c r="P221" s="226">
        <f>O221*H221</f>
        <v>0</v>
      </c>
      <c r="Q221" s="226">
        <v>0</v>
      </c>
      <c r="R221" s="226">
        <f>Q221*H221</f>
        <v>0</v>
      </c>
      <c r="S221" s="226">
        <v>0</v>
      </c>
      <c r="T221" s="227">
        <f>S221*H221</f>
        <v>0</v>
      </c>
      <c r="U221" s="37"/>
      <c r="V221" s="37"/>
      <c r="W221" s="37"/>
      <c r="X221" s="37"/>
      <c r="Y221" s="37"/>
      <c r="Z221" s="37"/>
      <c r="AA221" s="37"/>
      <c r="AB221" s="37"/>
      <c r="AC221" s="37"/>
      <c r="AD221" s="37"/>
      <c r="AE221" s="37"/>
      <c r="AR221" s="228" t="s">
        <v>246</v>
      </c>
      <c r="AT221" s="228" t="s">
        <v>243</v>
      </c>
      <c r="AU221" s="228" t="s">
        <v>87</v>
      </c>
      <c r="AY221" s="16" t="s">
        <v>139</v>
      </c>
      <c r="BE221" s="229">
        <f>IF(N221="základní",J221,0)</f>
        <v>0</v>
      </c>
      <c r="BF221" s="229">
        <f>IF(N221="snížená",J221,0)</f>
        <v>0</v>
      </c>
      <c r="BG221" s="229">
        <f>IF(N221="zákl. přenesená",J221,0)</f>
        <v>0</v>
      </c>
      <c r="BH221" s="229">
        <f>IF(N221="sníž. přenesená",J221,0)</f>
        <v>0</v>
      </c>
      <c r="BI221" s="229">
        <f>IF(N221="nulová",J221,0)</f>
        <v>0</v>
      </c>
      <c r="BJ221" s="16" t="s">
        <v>85</v>
      </c>
      <c r="BK221" s="229">
        <f>ROUND(I221*H221,2)</f>
        <v>0</v>
      </c>
      <c r="BL221" s="16" t="s">
        <v>225</v>
      </c>
      <c r="BM221" s="228" t="s">
        <v>752</v>
      </c>
    </row>
    <row r="222" s="2" customFormat="1">
      <c r="A222" s="37"/>
      <c r="B222" s="38"/>
      <c r="C222" s="39"/>
      <c r="D222" s="230" t="s">
        <v>149</v>
      </c>
      <c r="E222" s="39"/>
      <c r="F222" s="231" t="s">
        <v>751</v>
      </c>
      <c r="G222" s="39"/>
      <c r="H222" s="39"/>
      <c r="I222" s="232"/>
      <c r="J222" s="39"/>
      <c r="K222" s="39"/>
      <c r="L222" s="43"/>
      <c r="M222" s="233"/>
      <c r="N222" s="234"/>
      <c r="O222" s="90"/>
      <c r="P222" s="90"/>
      <c r="Q222" s="90"/>
      <c r="R222" s="90"/>
      <c r="S222" s="90"/>
      <c r="T222" s="91"/>
      <c r="U222" s="37"/>
      <c r="V222" s="37"/>
      <c r="W222" s="37"/>
      <c r="X222" s="37"/>
      <c r="Y222" s="37"/>
      <c r="Z222" s="37"/>
      <c r="AA222" s="37"/>
      <c r="AB222" s="37"/>
      <c r="AC222" s="37"/>
      <c r="AD222" s="37"/>
      <c r="AE222" s="37"/>
      <c r="AT222" s="16" t="s">
        <v>149</v>
      </c>
      <c r="AU222" s="16" t="s">
        <v>87</v>
      </c>
    </row>
    <row r="223" s="2" customFormat="1" ht="14.4" customHeight="1">
      <c r="A223" s="37"/>
      <c r="B223" s="38"/>
      <c r="C223" s="217" t="s">
        <v>379</v>
      </c>
      <c r="D223" s="217" t="s">
        <v>142</v>
      </c>
      <c r="E223" s="218" t="s">
        <v>753</v>
      </c>
      <c r="F223" s="219" t="s">
        <v>754</v>
      </c>
      <c r="G223" s="220" t="s">
        <v>731</v>
      </c>
      <c r="H223" s="221">
        <v>1</v>
      </c>
      <c r="I223" s="222"/>
      <c r="J223" s="223">
        <f>ROUND(I223*H223,2)</f>
        <v>0</v>
      </c>
      <c r="K223" s="219" t="s">
        <v>146</v>
      </c>
      <c r="L223" s="43"/>
      <c r="M223" s="224" t="s">
        <v>1</v>
      </c>
      <c r="N223" s="225" t="s">
        <v>42</v>
      </c>
      <c r="O223" s="90"/>
      <c r="P223" s="226">
        <f>O223*H223</f>
        <v>0</v>
      </c>
      <c r="Q223" s="226">
        <v>0</v>
      </c>
      <c r="R223" s="226">
        <f>Q223*H223</f>
        <v>0</v>
      </c>
      <c r="S223" s="226">
        <v>0.00156</v>
      </c>
      <c r="T223" s="227">
        <f>S223*H223</f>
        <v>0.00156</v>
      </c>
      <c r="U223" s="37"/>
      <c r="V223" s="37"/>
      <c r="W223" s="37"/>
      <c r="X223" s="37"/>
      <c r="Y223" s="37"/>
      <c r="Z223" s="37"/>
      <c r="AA223" s="37"/>
      <c r="AB223" s="37"/>
      <c r="AC223" s="37"/>
      <c r="AD223" s="37"/>
      <c r="AE223" s="37"/>
      <c r="AR223" s="228" t="s">
        <v>225</v>
      </c>
      <c r="AT223" s="228" t="s">
        <v>142</v>
      </c>
      <c r="AU223" s="228" t="s">
        <v>87</v>
      </c>
      <c r="AY223" s="16" t="s">
        <v>139</v>
      </c>
      <c r="BE223" s="229">
        <f>IF(N223="základní",J223,0)</f>
        <v>0</v>
      </c>
      <c r="BF223" s="229">
        <f>IF(N223="snížená",J223,0)</f>
        <v>0</v>
      </c>
      <c r="BG223" s="229">
        <f>IF(N223="zákl. přenesená",J223,0)</f>
        <v>0</v>
      </c>
      <c r="BH223" s="229">
        <f>IF(N223="sníž. přenesená",J223,0)</f>
        <v>0</v>
      </c>
      <c r="BI223" s="229">
        <f>IF(N223="nulová",J223,0)</f>
        <v>0</v>
      </c>
      <c r="BJ223" s="16" t="s">
        <v>85</v>
      </c>
      <c r="BK223" s="229">
        <f>ROUND(I223*H223,2)</f>
        <v>0</v>
      </c>
      <c r="BL223" s="16" t="s">
        <v>225</v>
      </c>
      <c r="BM223" s="228" t="s">
        <v>755</v>
      </c>
    </row>
    <row r="224" s="2" customFormat="1">
      <c r="A224" s="37"/>
      <c r="B224" s="38"/>
      <c r="C224" s="39"/>
      <c r="D224" s="230" t="s">
        <v>149</v>
      </c>
      <c r="E224" s="39"/>
      <c r="F224" s="231" t="s">
        <v>756</v>
      </c>
      <c r="G224" s="39"/>
      <c r="H224" s="39"/>
      <c r="I224" s="232"/>
      <c r="J224" s="39"/>
      <c r="K224" s="39"/>
      <c r="L224" s="43"/>
      <c r="M224" s="233"/>
      <c r="N224" s="234"/>
      <c r="O224" s="90"/>
      <c r="P224" s="90"/>
      <c r="Q224" s="90"/>
      <c r="R224" s="90"/>
      <c r="S224" s="90"/>
      <c r="T224" s="91"/>
      <c r="U224" s="37"/>
      <c r="V224" s="37"/>
      <c r="W224" s="37"/>
      <c r="X224" s="37"/>
      <c r="Y224" s="37"/>
      <c r="Z224" s="37"/>
      <c r="AA224" s="37"/>
      <c r="AB224" s="37"/>
      <c r="AC224" s="37"/>
      <c r="AD224" s="37"/>
      <c r="AE224" s="37"/>
      <c r="AT224" s="16" t="s">
        <v>149</v>
      </c>
      <c r="AU224" s="16" t="s">
        <v>87</v>
      </c>
    </row>
    <row r="225" s="2" customFormat="1" ht="14.4" customHeight="1">
      <c r="A225" s="37"/>
      <c r="B225" s="38"/>
      <c r="C225" s="217" t="s">
        <v>384</v>
      </c>
      <c r="D225" s="217" t="s">
        <v>142</v>
      </c>
      <c r="E225" s="218" t="s">
        <v>757</v>
      </c>
      <c r="F225" s="219" t="s">
        <v>758</v>
      </c>
      <c r="G225" s="220" t="s">
        <v>731</v>
      </c>
      <c r="H225" s="221">
        <v>1</v>
      </c>
      <c r="I225" s="222"/>
      <c r="J225" s="223">
        <f>ROUND(I225*H225,2)</f>
        <v>0</v>
      </c>
      <c r="K225" s="219" t="s">
        <v>146</v>
      </c>
      <c r="L225" s="43"/>
      <c r="M225" s="224" t="s">
        <v>1</v>
      </c>
      <c r="N225" s="225" t="s">
        <v>42</v>
      </c>
      <c r="O225" s="90"/>
      <c r="P225" s="226">
        <f>O225*H225</f>
        <v>0</v>
      </c>
      <c r="Q225" s="226">
        <v>0.0018</v>
      </c>
      <c r="R225" s="226">
        <f>Q225*H225</f>
        <v>0.0018</v>
      </c>
      <c r="S225" s="226">
        <v>0</v>
      </c>
      <c r="T225" s="227">
        <f>S225*H225</f>
        <v>0</v>
      </c>
      <c r="U225" s="37"/>
      <c r="V225" s="37"/>
      <c r="W225" s="37"/>
      <c r="X225" s="37"/>
      <c r="Y225" s="37"/>
      <c r="Z225" s="37"/>
      <c r="AA225" s="37"/>
      <c r="AB225" s="37"/>
      <c r="AC225" s="37"/>
      <c r="AD225" s="37"/>
      <c r="AE225" s="37"/>
      <c r="AR225" s="228" t="s">
        <v>225</v>
      </c>
      <c r="AT225" s="228" t="s">
        <v>142</v>
      </c>
      <c r="AU225" s="228" t="s">
        <v>87</v>
      </c>
      <c r="AY225" s="16" t="s">
        <v>139</v>
      </c>
      <c r="BE225" s="229">
        <f>IF(N225="základní",J225,0)</f>
        <v>0</v>
      </c>
      <c r="BF225" s="229">
        <f>IF(N225="snížená",J225,0)</f>
        <v>0</v>
      </c>
      <c r="BG225" s="229">
        <f>IF(N225="zákl. přenesená",J225,0)</f>
        <v>0</v>
      </c>
      <c r="BH225" s="229">
        <f>IF(N225="sníž. přenesená",J225,0)</f>
        <v>0</v>
      </c>
      <c r="BI225" s="229">
        <f>IF(N225="nulová",J225,0)</f>
        <v>0</v>
      </c>
      <c r="BJ225" s="16" t="s">
        <v>85</v>
      </c>
      <c r="BK225" s="229">
        <f>ROUND(I225*H225,2)</f>
        <v>0</v>
      </c>
      <c r="BL225" s="16" t="s">
        <v>225</v>
      </c>
      <c r="BM225" s="228" t="s">
        <v>759</v>
      </c>
    </row>
    <row r="226" s="2" customFormat="1">
      <c r="A226" s="37"/>
      <c r="B226" s="38"/>
      <c r="C226" s="39"/>
      <c r="D226" s="230" t="s">
        <v>149</v>
      </c>
      <c r="E226" s="39"/>
      <c r="F226" s="231" t="s">
        <v>760</v>
      </c>
      <c r="G226" s="39"/>
      <c r="H226" s="39"/>
      <c r="I226" s="232"/>
      <c r="J226" s="39"/>
      <c r="K226" s="39"/>
      <c r="L226" s="43"/>
      <c r="M226" s="233"/>
      <c r="N226" s="234"/>
      <c r="O226" s="90"/>
      <c r="P226" s="90"/>
      <c r="Q226" s="90"/>
      <c r="R226" s="90"/>
      <c r="S226" s="90"/>
      <c r="T226" s="91"/>
      <c r="U226" s="37"/>
      <c r="V226" s="37"/>
      <c r="W226" s="37"/>
      <c r="X226" s="37"/>
      <c r="Y226" s="37"/>
      <c r="Z226" s="37"/>
      <c r="AA226" s="37"/>
      <c r="AB226" s="37"/>
      <c r="AC226" s="37"/>
      <c r="AD226" s="37"/>
      <c r="AE226" s="37"/>
      <c r="AT226" s="16" t="s">
        <v>149</v>
      </c>
      <c r="AU226" s="16" t="s">
        <v>87</v>
      </c>
    </row>
    <row r="227" s="2" customFormat="1">
      <c r="A227" s="37"/>
      <c r="B227" s="38"/>
      <c r="C227" s="39"/>
      <c r="D227" s="230" t="s">
        <v>167</v>
      </c>
      <c r="E227" s="39"/>
      <c r="F227" s="235" t="s">
        <v>761</v>
      </c>
      <c r="G227" s="39"/>
      <c r="H227" s="39"/>
      <c r="I227" s="232"/>
      <c r="J227" s="39"/>
      <c r="K227" s="39"/>
      <c r="L227" s="43"/>
      <c r="M227" s="233"/>
      <c r="N227" s="234"/>
      <c r="O227" s="90"/>
      <c r="P227" s="90"/>
      <c r="Q227" s="90"/>
      <c r="R227" s="90"/>
      <c r="S227" s="90"/>
      <c r="T227" s="91"/>
      <c r="U227" s="37"/>
      <c r="V227" s="37"/>
      <c r="W227" s="37"/>
      <c r="X227" s="37"/>
      <c r="Y227" s="37"/>
      <c r="Z227" s="37"/>
      <c r="AA227" s="37"/>
      <c r="AB227" s="37"/>
      <c r="AC227" s="37"/>
      <c r="AD227" s="37"/>
      <c r="AE227" s="37"/>
      <c r="AT227" s="16" t="s">
        <v>167</v>
      </c>
      <c r="AU227" s="16" t="s">
        <v>87</v>
      </c>
    </row>
    <row r="228" s="13" customFormat="1">
      <c r="A228" s="13"/>
      <c r="B228" s="236"/>
      <c r="C228" s="237"/>
      <c r="D228" s="230" t="s">
        <v>180</v>
      </c>
      <c r="E228" s="238" t="s">
        <v>1</v>
      </c>
      <c r="F228" s="239" t="s">
        <v>762</v>
      </c>
      <c r="G228" s="237"/>
      <c r="H228" s="240">
        <v>1</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180</v>
      </c>
      <c r="AU228" s="246" t="s">
        <v>87</v>
      </c>
      <c r="AV228" s="13" t="s">
        <v>87</v>
      </c>
      <c r="AW228" s="13" t="s">
        <v>33</v>
      </c>
      <c r="AX228" s="13" t="s">
        <v>85</v>
      </c>
      <c r="AY228" s="246" t="s">
        <v>139</v>
      </c>
    </row>
    <row r="229" s="2" customFormat="1" ht="14.4" customHeight="1">
      <c r="A229" s="37"/>
      <c r="B229" s="38"/>
      <c r="C229" s="217" t="s">
        <v>389</v>
      </c>
      <c r="D229" s="217" t="s">
        <v>142</v>
      </c>
      <c r="E229" s="218" t="s">
        <v>763</v>
      </c>
      <c r="F229" s="219" t="s">
        <v>764</v>
      </c>
      <c r="G229" s="220" t="s">
        <v>153</v>
      </c>
      <c r="H229" s="221">
        <v>1</v>
      </c>
      <c r="I229" s="222"/>
      <c r="J229" s="223">
        <f>ROUND(I229*H229,2)</f>
        <v>0</v>
      </c>
      <c r="K229" s="219" t="s">
        <v>146</v>
      </c>
      <c r="L229" s="43"/>
      <c r="M229" s="224" t="s">
        <v>1</v>
      </c>
      <c r="N229" s="225" t="s">
        <v>42</v>
      </c>
      <c r="O229" s="90"/>
      <c r="P229" s="226">
        <f>O229*H229</f>
        <v>0</v>
      </c>
      <c r="Q229" s="226">
        <v>0</v>
      </c>
      <c r="R229" s="226">
        <f>Q229*H229</f>
        <v>0</v>
      </c>
      <c r="S229" s="226">
        <v>0.00085999999999999998</v>
      </c>
      <c r="T229" s="227">
        <f>S229*H229</f>
        <v>0.00085999999999999998</v>
      </c>
      <c r="U229" s="37"/>
      <c r="V229" s="37"/>
      <c r="W229" s="37"/>
      <c r="X229" s="37"/>
      <c r="Y229" s="37"/>
      <c r="Z229" s="37"/>
      <c r="AA229" s="37"/>
      <c r="AB229" s="37"/>
      <c r="AC229" s="37"/>
      <c r="AD229" s="37"/>
      <c r="AE229" s="37"/>
      <c r="AR229" s="228" t="s">
        <v>225</v>
      </c>
      <c r="AT229" s="228" t="s">
        <v>142</v>
      </c>
      <c r="AU229" s="228" t="s">
        <v>87</v>
      </c>
      <c r="AY229" s="16" t="s">
        <v>139</v>
      </c>
      <c r="BE229" s="229">
        <f>IF(N229="základní",J229,0)</f>
        <v>0</v>
      </c>
      <c r="BF229" s="229">
        <f>IF(N229="snížená",J229,0)</f>
        <v>0</v>
      </c>
      <c r="BG229" s="229">
        <f>IF(N229="zákl. přenesená",J229,0)</f>
        <v>0</v>
      </c>
      <c r="BH229" s="229">
        <f>IF(N229="sníž. přenesená",J229,0)</f>
        <v>0</v>
      </c>
      <c r="BI229" s="229">
        <f>IF(N229="nulová",J229,0)</f>
        <v>0</v>
      </c>
      <c r="BJ229" s="16" t="s">
        <v>85</v>
      </c>
      <c r="BK229" s="229">
        <f>ROUND(I229*H229,2)</f>
        <v>0</v>
      </c>
      <c r="BL229" s="16" t="s">
        <v>225</v>
      </c>
      <c r="BM229" s="228" t="s">
        <v>765</v>
      </c>
    </row>
    <row r="230" s="2" customFormat="1">
      <c r="A230" s="37"/>
      <c r="B230" s="38"/>
      <c r="C230" s="39"/>
      <c r="D230" s="230" t="s">
        <v>149</v>
      </c>
      <c r="E230" s="39"/>
      <c r="F230" s="231" t="s">
        <v>766</v>
      </c>
      <c r="G230" s="39"/>
      <c r="H230" s="39"/>
      <c r="I230" s="232"/>
      <c r="J230" s="39"/>
      <c r="K230" s="39"/>
      <c r="L230" s="43"/>
      <c r="M230" s="233"/>
      <c r="N230" s="234"/>
      <c r="O230" s="90"/>
      <c r="P230" s="90"/>
      <c r="Q230" s="90"/>
      <c r="R230" s="90"/>
      <c r="S230" s="90"/>
      <c r="T230" s="91"/>
      <c r="U230" s="37"/>
      <c r="V230" s="37"/>
      <c r="W230" s="37"/>
      <c r="X230" s="37"/>
      <c r="Y230" s="37"/>
      <c r="Z230" s="37"/>
      <c r="AA230" s="37"/>
      <c r="AB230" s="37"/>
      <c r="AC230" s="37"/>
      <c r="AD230" s="37"/>
      <c r="AE230" s="37"/>
      <c r="AT230" s="16" t="s">
        <v>149</v>
      </c>
      <c r="AU230" s="16" t="s">
        <v>87</v>
      </c>
    </row>
    <row r="231" s="2" customFormat="1" ht="14.4" customHeight="1">
      <c r="A231" s="37"/>
      <c r="B231" s="38"/>
      <c r="C231" s="217" t="s">
        <v>394</v>
      </c>
      <c r="D231" s="217" t="s">
        <v>142</v>
      </c>
      <c r="E231" s="218" t="s">
        <v>767</v>
      </c>
      <c r="F231" s="219" t="s">
        <v>768</v>
      </c>
      <c r="G231" s="220" t="s">
        <v>153</v>
      </c>
      <c r="H231" s="221">
        <v>1</v>
      </c>
      <c r="I231" s="222"/>
      <c r="J231" s="223">
        <f>ROUND(I231*H231,2)</f>
        <v>0</v>
      </c>
      <c r="K231" s="219" t="s">
        <v>146</v>
      </c>
      <c r="L231" s="43"/>
      <c r="M231" s="224" t="s">
        <v>1</v>
      </c>
      <c r="N231" s="225" t="s">
        <v>42</v>
      </c>
      <c r="O231" s="90"/>
      <c r="P231" s="226">
        <f>O231*H231</f>
        <v>0</v>
      </c>
      <c r="Q231" s="226">
        <v>6.0000000000000002E-05</v>
      </c>
      <c r="R231" s="226">
        <f>Q231*H231</f>
        <v>6.0000000000000002E-05</v>
      </c>
      <c r="S231" s="226">
        <v>0</v>
      </c>
      <c r="T231" s="227">
        <f>S231*H231</f>
        <v>0</v>
      </c>
      <c r="U231" s="37"/>
      <c r="V231" s="37"/>
      <c r="W231" s="37"/>
      <c r="X231" s="37"/>
      <c r="Y231" s="37"/>
      <c r="Z231" s="37"/>
      <c r="AA231" s="37"/>
      <c r="AB231" s="37"/>
      <c r="AC231" s="37"/>
      <c r="AD231" s="37"/>
      <c r="AE231" s="37"/>
      <c r="AR231" s="228" t="s">
        <v>225</v>
      </c>
      <c r="AT231" s="228" t="s">
        <v>142</v>
      </c>
      <c r="AU231" s="228" t="s">
        <v>87</v>
      </c>
      <c r="AY231" s="16" t="s">
        <v>139</v>
      </c>
      <c r="BE231" s="229">
        <f>IF(N231="základní",J231,0)</f>
        <v>0</v>
      </c>
      <c r="BF231" s="229">
        <f>IF(N231="snížená",J231,0)</f>
        <v>0</v>
      </c>
      <c r="BG231" s="229">
        <f>IF(N231="zákl. přenesená",J231,0)</f>
        <v>0</v>
      </c>
      <c r="BH231" s="229">
        <f>IF(N231="sníž. přenesená",J231,0)</f>
        <v>0</v>
      </c>
      <c r="BI231" s="229">
        <f>IF(N231="nulová",J231,0)</f>
        <v>0</v>
      </c>
      <c r="BJ231" s="16" t="s">
        <v>85</v>
      </c>
      <c r="BK231" s="229">
        <f>ROUND(I231*H231,2)</f>
        <v>0</v>
      </c>
      <c r="BL231" s="16" t="s">
        <v>225</v>
      </c>
      <c r="BM231" s="228" t="s">
        <v>769</v>
      </c>
    </row>
    <row r="232" s="2" customFormat="1">
      <c r="A232" s="37"/>
      <c r="B232" s="38"/>
      <c r="C232" s="39"/>
      <c r="D232" s="230" t="s">
        <v>149</v>
      </c>
      <c r="E232" s="39"/>
      <c r="F232" s="231" t="s">
        <v>770</v>
      </c>
      <c r="G232" s="39"/>
      <c r="H232" s="39"/>
      <c r="I232" s="232"/>
      <c r="J232" s="39"/>
      <c r="K232" s="39"/>
      <c r="L232" s="43"/>
      <c r="M232" s="233"/>
      <c r="N232" s="234"/>
      <c r="O232" s="90"/>
      <c r="P232" s="90"/>
      <c r="Q232" s="90"/>
      <c r="R232" s="90"/>
      <c r="S232" s="90"/>
      <c r="T232" s="91"/>
      <c r="U232" s="37"/>
      <c r="V232" s="37"/>
      <c r="W232" s="37"/>
      <c r="X232" s="37"/>
      <c r="Y232" s="37"/>
      <c r="Z232" s="37"/>
      <c r="AA232" s="37"/>
      <c r="AB232" s="37"/>
      <c r="AC232" s="37"/>
      <c r="AD232" s="37"/>
      <c r="AE232" s="37"/>
      <c r="AT232" s="16" t="s">
        <v>149</v>
      </c>
      <c r="AU232" s="16" t="s">
        <v>87</v>
      </c>
    </row>
    <row r="233" s="2" customFormat="1" ht="14.4" customHeight="1">
      <c r="A233" s="37"/>
      <c r="B233" s="38"/>
      <c r="C233" s="257" t="s">
        <v>400</v>
      </c>
      <c r="D233" s="257" t="s">
        <v>243</v>
      </c>
      <c r="E233" s="258" t="s">
        <v>771</v>
      </c>
      <c r="F233" s="259" t="s">
        <v>772</v>
      </c>
      <c r="G233" s="260" t="s">
        <v>153</v>
      </c>
      <c r="H233" s="261">
        <v>1</v>
      </c>
      <c r="I233" s="262"/>
      <c r="J233" s="263">
        <f>ROUND(I233*H233,2)</f>
        <v>0</v>
      </c>
      <c r="K233" s="259" t="s">
        <v>1</v>
      </c>
      <c r="L233" s="264"/>
      <c r="M233" s="265" t="s">
        <v>1</v>
      </c>
      <c r="N233" s="266" t="s">
        <v>42</v>
      </c>
      <c r="O233" s="90"/>
      <c r="P233" s="226">
        <f>O233*H233</f>
        <v>0</v>
      </c>
      <c r="Q233" s="226">
        <v>0</v>
      </c>
      <c r="R233" s="226">
        <f>Q233*H233</f>
        <v>0</v>
      </c>
      <c r="S233" s="226">
        <v>0</v>
      </c>
      <c r="T233" s="227">
        <f>S233*H233</f>
        <v>0</v>
      </c>
      <c r="U233" s="37"/>
      <c r="V233" s="37"/>
      <c r="W233" s="37"/>
      <c r="X233" s="37"/>
      <c r="Y233" s="37"/>
      <c r="Z233" s="37"/>
      <c r="AA233" s="37"/>
      <c r="AB233" s="37"/>
      <c r="AC233" s="37"/>
      <c r="AD233" s="37"/>
      <c r="AE233" s="37"/>
      <c r="AR233" s="228" t="s">
        <v>246</v>
      </c>
      <c r="AT233" s="228" t="s">
        <v>243</v>
      </c>
      <c r="AU233" s="228" t="s">
        <v>87</v>
      </c>
      <c r="AY233" s="16" t="s">
        <v>139</v>
      </c>
      <c r="BE233" s="229">
        <f>IF(N233="základní",J233,0)</f>
        <v>0</v>
      </c>
      <c r="BF233" s="229">
        <f>IF(N233="snížená",J233,0)</f>
        <v>0</v>
      </c>
      <c r="BG233" s="229">
        <f>IF(N233="zákl. přenesená",J233,0)</f>
        <v>0</v>
      </c>
      <c r="BH233" s="229">
        <f>IF(N233="sníž. přenesená",J233,0)</f>
        <v>0</v>
      </c>
      <c r="BI233" s="229">
        <f>IF(N233="nulová",J233,0)</f>
        <v>0</v>
      </c>
      <c r="BJ233" s="16" t="s">
        <v>85</v>
      </c>
      <c r="BK233" s="229">
        <f>ROUND(I233*H233,2)</f>
        <v>0</v>
      </c>
      <c r="BL233" s="16" t="s">
        <v>225</v>
      </c>
      <c r="BM233" s="228" t="s">
        <v>773</v>
      </c>
    </row>
    <row r="234" s="2" customFormat="1">
      <c r="A234" s="37"/>
      <c r="B234" s="38"/>
      <c r="C234" s="39"/>
      <c r="D234" s="230" t="s">
        <v>149</v>
      </c>
      <c r="E234" s="39"/>
      <c r="F234" s="231" t="s">
        <v>772</v>
      </c>
      <c r="G234" s="39"/>
      <c r="H234" s="39"/>
      <c r="I234" s="232"/>
      <c r="J234" s="39"/>
      <c r="K234" s="39"/>
      <c r="L234" s="43"/>
      <c r="M234" s="233"/>
      <c r="N234" s="234"/>
      <c r="O234" s="90"/>
      <c r="P234" s="90"/>
      <c r="Q234" s="90"/>
      <c r="R234" s="90"/>
      <c r="S234" s="90"/>
      <c r="T234" s="91"/>
      <c r="U234" s="37"/>
      <c r="V234" s="37"/>
      <c r="W234" s="37"/>
      <c r="X234" s="37"/>
      <c r="Y234" s="37"/>
      <c r="Z234" s="37"/>
      <c r="AA234" s="37"/>
      <c r="AB234" s="37"/>
      <c r="AC234" s="37"/>
      <c r="AD234" s="37"/>
      <c r="AE234" s="37"/>
      <c r="AT234" s="16" t="s">
        <v>149</v>
      </c>
      <c r="AU234" s="16" t="s">
        <v>87</v>
      </c>
    </row>
    <row r="235" s="2" customFormat="1" ht="14.4" customHeight="1">
      <c r="A235" s="37"/>
      <c r="B235" s="38"/>
      <c r="C235" s="217" t="s">
        <v>405</v>
      </c>
      <c r="D235" s="217" t="s">
        <v>142</v>
      </c>
      <c r="E235" s="218" t="s">
        <v>774</v>
      </c>
      <c r="F235" s="219" t="s">
        <v>775</v>
      </c>
      <c r="G235" s="220" t="s">
        <v>741</v>
      </c>
      <c r="H235" s="221">
        <v>2</v>
      </c>
      <c r="I235" s="222"/>
      <c r="J235" s="223">
        <f>ROUND(I235*H235,2)</f>
        <v>0</v>
      </c>
      <c r="K235" s="219" t="s">
        <v>1</v>
      </c>
      <c r="L235" s="43"/>
      <c r="M235" s="224" t="s">
        <v>1</v>
      </c>
      <c r="N235" s="225" t="s">
        <v>42</v>
      </c>
      <c r="O235" s="90"/>
      <c r="P235" s="226">
        <f>O235*H235</f>
        <v>0</v>
      </c>
      <c r="Q235" s="226">
        <v>0</v>
      </c>
      <c r="R235" s="226">
        <f>Q235*H235</f>
        <v>0</v>
      </c>
      <c r="S235" s="226">
        <v>0</v>
      </c>
      <c r="T235" s="227">
        <f>S235*H235</f>
        <v>0</v>
      </c>
      <c r="U235" s="37"/>
      <c r="V235" s="37"/>
      <c r="W235" s="37"/>
      <c r="X235" s="37"/>
      <c r="Y235" s="37"/>
      <c r="Z235" s="37"/>
      <c r="AA235" s="37"/>
      <c r="AB235" s="37"/>
      <c r="AC235" s="37"/>
      <c r="AD235" s="37"/>
      <c r="AE235" s="37"/>
      <c r="AR235" s="228" t="s">
        <v>225</v>
      </c>
      <c r="AT235" s="228" t="s">
        <v>142</v>
      </c>
      <c r="AU235" s="228" t="s">
        <v>87</v>
      </c>
      <c r="AY235" s="16" t="s">
        <v>139</v>
      </c>
      <c r="BE235" s="229">
        <f>IF(N235="základní",J235,0)</f>
        <v>0</v>
      </c>
      <c r="BF235" s="229">
        <f>IF(N235="snížená",J235,0)</f>
        <v>0</v>
      </c>
      <c r="BG235" s="229">
        <f>IF(N235="zákl. přenesená",J235,0)</f>
        <v>0</v>
      </c>
      <c r="BH235" s="229">
        <f>IF(N235="sníž. přenesená",J235,0)</f>
        <v>0</v>
      </c>
      <c r="BI235" s="229">
        <f>IF(N235="nulová",J235,0)</f>
        <v>0</v>
      </c>
      <c r="BJ235" s="16" t="s">
        <v>85</v>
      </c>
      <c r="BK235" s="229">
        <f>ROUND(I235*H235,2)</f>
        <v>0</v>
      </c>
      <c r="BL235" s="16" t="s">
        <v>225</v>
      </c>
      <c r="BM235" s="228" t="s">
        <v>776</v>
      </c>
    </row>
    <row r="236" s="2" customFormat="1">
      <c r="A236" s="37"/>
      <c r="B236" s="38"/>
      <c r="C236" s="39"/>
      <c r="D236" s="230" t="s">
        <v>149</v>
      </c>
      <c r="E236" s="39"/>
      <c r="F236" s="231" t="s">
        <v>775</v>
      </c>
      <c r="G236" s="39"/>
      <c r="H236" s="39"/>
      <c r="I236" s="232"/>
      <c r="J236" s="39"/>
      <c r="K236" s="39"/>
      <c r="L236" s="43"/>
      <c r="M236" s="233"/>
      <c r="N236" s="234"/>
      <c r="O236" s="90"/>
      <c r="P236" s="90"/>
      <c r="Q236" s="90"/>
      <c r="R236" s="90"/>
      <c r="S236" s="90"/>
      <c r="T236" s="91"/>
      <c r="U236" s="37"/>
      <c r="V236" s="37"/>
      <c r="W236" s="37"/>
      <c r="X236" s="37"/>
      <c r="Y236" s="37"/>
      <c r="Z236" s="37"/>
      <c r="AA236" s="37"/>
      <c r="AB236" s="37"/>
      <c r="AC236" s="37"/>
      <c r="AD236" s="37"/>
      <c r="AE236" s="37"/>
      <c r="AT236" s="16" t="s">
        <v>149</v>
      </c>
      <c r="AU236" s="16" t="s">
        <v>87</v>
      </c>
    </row>
    <row r="237" s="2" customFormat="1" ht="14.4" customHeight="1">
      <c r="A237" s="37"/>
      <c r="B237" s="38"/>
      <c r="C237" s="217" t="s">
        <v>410</v>
      </c>
      <c r="D237" s="217" t="s">
        <v>142</v>
      </c>
      <c r="E237" s="218" t="s">
        <v>777</v>
      </c>
      <c r="F237" s="219" t="s">
        <v>778</v>
      </c>
      <c r="G237" s="220" t="s">
        <v>741</v>
      </c>
      <c r="H237" s="221">
        <v>1</v>
      </c>
      <c r="I237" s="222"/>
      <c r="J237" s="223">
        <f>ROUND(I237*H237,2)</f>
        <v>0</v>
      </c>
      <c r="K237" s="219" t="s">
        <v>1</v>
      </c>
      <c r="L237" s="43"/>
      <c r="M237" s="224" t="s">
        <v>1</v>
      </c>
      <c r="N237" s="225" t="s">
        <v>42</v>
      </c>
      <c r="O237" s="90"/>
      <c r="P237" s="226">
        <f>O237*H237</f>
        <v>0</v>
      </c>
      <c r="Q237" s="226">
        <v>0</v>
      </c>
      <c r="R237" s="226">
        <f>Q237*H237</f>
        <v>0</v>
      </c>
      <c r="S237" s="226">
        <v>0</v>
      </c>
      <c r="T237" s="227">
        <f>S237*H237</f>
        <v>0</v>
      </c>
      <c r="U237" s="37"/>
      <c r="V237" s="37"/>
      <c r="W237" s="37"/>
      <c r="X237" s="37"/>
      <c r="Y237" s="37"/>
      <c r="Z237" s="37"/>
      <c r="AA237" s="37"/>
      <c r="AB237" s="37"/>
      <c r="AC237" s="37"/>
      <c r="AD237" s="37"/>
      <c r="AE237" s="37"/>
      <c r="AR237" s="228" t="s">
        <v>225</v>
      </c>
      <c r="AT237" s="228" t="s">
        <v>142</v>
      </c>
      <c r="AU237" s="228" t="s">
        <v>87</v>
      </c>
      <c r="AY237" s="16" t="s">
        <v>139</v>
      </c>
      <c r="BE237" s="229">
        <f>IF(N237="základní",J237,0)</f>
        <v>0</v>
      </c>
      <c r="BF237" s="229">
        <f>IF(N237="snížená",J237,0)</f>
        <v>0</v>
      </c>
      <c r="BG237" s="229">
        <f>IF(N237="zákl. přenesená",J237,0)</f>
        <v>0</v>
      </c>
      <c r="BH237" s="229">
        <f>IF(N237="sníž. přenesená",J237,0)</f>
        <v>0</v>
      </c>
      <c r="BI237" s="229">
        <f>IF(N237="nulová",J237,0)</f>
        <v>0</v>
      </c>
      <c r="BJ237" s="16" t="s">
        <v>85</v>
      </c>
      <c r="BK237" s="229">
        <f>ROUND(I237*H237,2)</f>
        <v>0</v>
      </c>
      <c r="BL237" s="16" t="s">
        <v>225</v>
      </c>
      <c r="BM237" s="228" t="s">
        <v>779</v>
      </c>
    </row>
    <row r="238" s="2" customFormat="1">
      <c r="A238" s="37"/>
      <c r="B238" s="38"/>
      <c r="C238" s="39"/>
      <c r="D238" s="230" t="s">
        <v>149</v>
      </c>
      <c r="E238" s="39"/>
      <c r="F238" s="231" t="s">
        <v>778</v>
      </c>
      <c r="G238" s="39"/>
      <c r="H238" s="39"/>
      <c r="I238" s="232"/>
      <c r="J238" s="39"/>
      <c r="K238" s="39"/>
      <c r="L238" s="43"/>
      <c r="M238" s="233"/>
      <c r="N238" s="234"/>
      <c r="O238" s="90"/>
      <c r="P238" s="90"/>
      <c r="Q238" s="90"/>
      <c r="R238" s="90"/>
      <c r="S238" s="90"/>
      <c r="T238" s="91"/>
      <c r="U238" s="37"/>
      <c r="V238" s="37"/>
      <c r="W238" s="37"/>
      <c r="X238" s="37"/>
      <c r="Y238" s="37"/>
      <c r="Z238" s="37"/>
      <c r="AA238" s="37"/>
      <c r="AB238" s="37"/>
      <c r="AC238" s="37"/>
      <c r="AD238" s="37"/>
      <c r="AE238" s="37"/>
      <c r="AT238" s="16" t="s">
        <v>149</v>
      </c>
      <c r="AU238" s="16" t="s">
        <v>87</v>
      </c>
    </row>
    <row r="239" s="2" customFormat="1" ht="14.4" customHeight="1">
      <c r="A239" s="37"/>
      <c r="B239" s="38"/>
      <c r="C239" s="217" t="s">
        <v>417</v>
      </c>
      <c r="D239" s="217" t="s">
        <v>142</v>
      </c>
      <c r="E239" s="218" t="s">
        <v>780</v>
      </c>
      <c r="F239" s="219" t="s">
        <v>781</v>
      </c>
      <c r="G239" s="220" t="s">
        <v>224</v>
      </c>
      <c r="H239" s="221">
        <v>1</v>
      </c>
      <c r="I239" s="222"/>
      <c r="J239" s="223">
        <f>ROUND(I239*H239,2)</f>
        <v>0</v>
      </c>
      <c r="K239" s="219" t="s">
        <v>1</v>
      </c>
      <c r="L239" s="43"/>
      <c r="M239" s="224" t="s">
        <v>1</v>
      </c>
      <c r="N239" s="225" t="s">
        <v>42</v>
      </c>
      <c r="O239" s="90"/>
      <c r="P239" s="226">
        <f>O239*H239</f>
        <v>0</v>
      </c>
      <c r="Q239" s="226">
        <v>0</v>
      </c>
      <c r="R239" s="226">
        <f>Q239*H239</f>
        <v>0</v>
      </c>
      <c r="S239" s="226">
        <v>0</v>
      </c>
      <c r="T239" s="227">
        <f>S239*H239</f>
        <v>0</v>
      </c>
      <c r="U239" s="37"/>
      <c r="V239" s="37"/>
      <c r="W239" s="37"/>
      <c r="X239" s="37"/>
      <c r="Y239" s="37"/>
      <c r="Z239" s="37"/>
      <c r="AA239" s="37"/>
      <c r="AB239" s="37"/>
      <c r="AC239" s="37"/>
      <c r="AD239" s="37"/>
      <c r="AE239" s="37"/>
      <c r="AR239" s="228" t="s">
        <v>225</v>
      </c>
      <c r="AT239" s="228" t="s">
        <v>142</v>
      </c>
      <c r="AU239" s="228" t="s">
        <v>87</v>
      </c>
      <c r="AY239" s="16" t="s">
        <v>139</v>
      </c>
      <c r="BE239" s="229">
        <f>IF(N239="základní",J239,0)</f>
        <v>0</v>
      </c>
      <c r="BF239" s="229">
        <f>IF(N239="snížená",J239,0)</f>
        <v>0</v>
      </c>
      <c r="BG239" s="229">
        <f>IF(N239="zákl. přenesená",J239,0)</f>
        <v>0</v>
      </c>
      <c r="BH239" s="229">
        <f>IF(N239="sníž. přenesená",J239,0)</f>
        <v>0</v>
      </c>
      <c r="BI239" s="229">
        <f>IF(N239="nulová",J239,0)</f>
        <v>0</v>
      </c>
      <c r="BJ239" s="16" t="s">
        <v>85</v>
      </c>
      <c r="BK239" s="229">
        <f>ROUND(I239*H239,2)</f>
        <v>0</v>
      </c>
      <c r="BL239" s="16" t="s">
        <v>225</v>
      </c>
      <c r="BM239" s="228" t="s">
        <v>782</v>
      </c>
    </row>
    <row r="240" s="2" customFormat="1">
      <c r="A240" s="37"/>
      <c r="B240" s="38"/>
      <c r="C240" s="39"/>
      <c r="D240" s="230" t="s">
        <v>149</v>
      </c>
      <c r="E240" s="39"/>
      <c r="F240" s="231" t="s">
        <v>781</v>
      </c>
      <c r="G240" s="39"/>
      <c r="H240" s="39"/>
      <c r="I240" s="232"/>
      <c r="J240" s="39"/>
      <c r="K240" s="39"/>
      <c r="L240" s="43"/>
      <c r="M240" s="233"/>
      <c r="N240" s="234"/>
      <c r="O240" s="90"/>
      <c r="P240" s="90"/>
      <c r="Q240" s="90"/>
      <c r="R240" s="90"/>
      <c r="S240" s="90"/>
      <c r="T240" s="91"/>
      <c r="U240" s="37"/>
      <c r="V240" s="37"/>
      <c r="W240" s="37"/>
      <c r="X240" s="37"/>
      <c r="Y240" s="37"/>
      <c r="Z240" s="37"/>
      <c r="AA240" s="37"/>
      <c r="AB240" s="37"/>
      <c r="AC240" s="37"/>
      <c r="AD240" s="37"/>
      <c r="AE240" s="37"/>
      <c r="AT240" s="16" t="s">
        <v>149</v>
      </c>
      <c r="AU240" s="16" t="s">
        <v>87</v>
      </c>
    </row>
    <row r="241" s="2" customFormat="1" ht="14.4" customHeight="1">
      <c r="A241" s="37"/>
      <c r="B241" s="38"/>
      <c r="C241" s="217" t="s">
        <v>423</v>
      </c>
      <c r="D241" s="217" t="s">
        <v>142</v>
      </c>
      <c r="E241" s="218" t="s">
        <v>783</v>
      </c>
      <c r="F241" s="219" t="s">
        <v>784</v>
      </c>
      <c r="G241" s="220" t="s">
        <v>153</v>
      </c>
      <c r="H241" s="221">
        <v>1</v>
      </c>
      <c r="I241" s="222"/>
      <c r="J241" s="223">
        <f>ROUND(I241*H241,2)</f>
        <v>0</v>
      </c>
      <c r="K241" s="219" t="s">
        <v>146</v>
      </c>
      <c r="L241" s="43"/>
      <c r="M241" s="224" t="s">
        <v>1</v>
      </c>
      <c r="N241" s="225" t="s">
        <v>42</v>
      </c>
      <c r="O241" s="90"/>
      <c r="P241" s="226">
        <f>O241*H241</f>
        <v>0</v>
      </c>
      <c r="Q241" s="226">
        <v>0</v>
      </c>
      <c r="R241" s="226">
        <f>Q241*H241</f>
        <v>0</v>
      </c>
      <c r="S241" s="226">
        <v>0.00084999999999999995</v>
      </c>
      <c r="T241" s="227">
        <f>S241*H241</f>
        <v>0.00084999999999999995</v>
      </c>
      <c r="U241" s="37"/>
      <c r="V241" s="37"/>
      <c r="W241" s="37"/>
      <c r="X241" s="37"/>
      <c r="Y241" s="37"/>
      <c r="Z241" s="37"/>
      <c r="AA241" s="37"/>
      <c r="AB241" s="37"/>
      <c r="AC241" s="37"/>
      <c r="AD241" s="37"/>
      <c r="AE241" s="37"/>
      <c r="AR241" s="228" t="s">
        <v>225</v>
      </c>
      <c r="AT241" s="228" t="s">
        <v>142</v>
      </c>
      <c r="AU241" s="228" t="s">
        <v>87</v>
      </c>
      <c r="AY241" s="16" t="s">
        <v>139</v>
      </c>
      <c r="BE241" s="229">
        <f>IF(N241="základní",J241,0)</f>
        <v>0</v>
      </c>
      <c r="BF241" s="229">
        <f>IF(N241="snížená",J241,0)</f>
        <v>0</v>
      </c>
      <c r="BG241" s="229">
        <f>IF(N241="zákl. přenesená",J241,0)</f>
        <v>0</v>
      </c>
      <c r="BH241" s="229">
        <f>IF(N241="sníž. přenesená",J241,0)</f>
        <v>0</v>
      </c>
      <c r="BI241" s="229">
        <f>IF(N241="nulová",J241,0)</f>
        <v>0</v>
      </c>
      <c r="BJ241" s="16" t="s">
        <v>85</v>
      </c>
      <c r="BK241" s="229">
        <f>ROUND(I241*H241,2)</f>
        <v>0</v>
      </c>
      <c r="BL241" s="16" t="s">
        <v>225</v>
      </c>
      <c r="BM241" s="228" t="s">
        <v>785</v>
      </c>
    </row>
    <row r="242" s="2" customFormat="1">
      <c r="A242" s="37"/>
      <c r="B242" s="38"/>
      <c r="C242" s="39"/>
      <c r="D242" s="230" t="s">
        <v>149</v>
      </c>
      <c r="E242" s="39"/>
      <c r="F242" s="231" t="s">
        <v>786</v>
      </c>
      <c r="G242" s="39"/>
      <c r="H242" s="39"/>
      <c r="I242" s="232"/>
      <c r="J242" s="39"/>
      <c r="K242" s="39"/>
      <c r="L242" s="43"/>
      <c r="M242" s="233"/>
      <c r="N242" s="234"/>
      <c r="O242" s="90"/>
      <c r="P242" s="90"/>
      <c r="Q242" s="90"/>
      <c r="R242" s="90"/>
      <c r="S242" s="90"/>
      <c r="T242" s="91"/>
      <c r="U242" s="37"/>
      <c r="V242" s="37"/>
      <c r="W242" s="37"/>
      <c r="X242" s="37"/>
      <c r="Y242" s="37"/>
      <c r="Z242" s="37"/>
      <c r="AA242" s="37"/>
      <c r="AB242" s="37"/>
      <c r="AC242" s="37"/>
      <c r="AD242" s="37"/>
      <c r="AE242" s="37"/>
      <c r="AT242" s="16" t="s">
        <v>149</v>
      </c>
      <c r="AU242" s="16" t="s">
        <v>87</v>
      </c>
    </row>
    <row r="243" s="2" customFormat="1" ht="14.4" customHeight="1">
      <c r="A243" s="37"/>
      <c r="B243" s="38"/>
      <c r="C243" s="217" t="s">
        <v>428</v>
      </c>
      <c r="D243" s="217" t="s">
        <v>142</v>
      </c>
      <c r="E243" s="218" t="s">
        <v>787</v>
      </c>
      <c r="F243" s="219" t="s">
        <v>788</v>
      </c>
      <c r="G243" s="220" t="s">
        <v>153</v>
      </c>
      <c r="H243" s="221">
        <v>1</v>
      </c>
      <c r="I243" s="222"/>
      <c r="J243" s="223">
        <f>ROUND(I243*H243,2)</f>
        <v>0</v>
      </c>
      <c r="K243" s="219" t="s">
        <v>146</v>
      </c>
      <c r="L243" s="43"/>
      <c r="M243" s="224" t="s">
        <v>1</v>
      </c>
      <c r="N243" s="225" t="s">
        <v>42</v>
      </c>
      <c r="O243" s="90"/>
      <c r="P243" s="226">
        <f>O243*H243</f>
        <v>0</v>
      </c>
      <c r="Q243" s="226">
        <v>0.00013999999999999999</v>
      </c>
      <c r="R243" s="226">
        <f>Q243*H243</f>
        <v>0.00013999999999999999</v>
      </c>
      <c r="S243" s="226">
        <v>0</v>
      </c>
      <c r="T243" s="227">
        <f>S243*H243</f>
        <v>0</v>
      </c>
      <c r="U243" s="37"/>
      <c r="V243" s="37"/>
      <c r="W243" s="37"/>
      <c r="X243" s="37"/>
      <c r="Y243" s="37"/>
      <c r="Z243" s="37"/>
      <c r="AA243" s="37"/>
      <c r="AB243" s="37"/>
      <c r="AC243" s="37"/>
      <c r="AD243" s="37"/>
      <c r="AE243" s="37"/>
      <c r="AR243" s="228" t="s">
        <v>225</v>
      </c>
      <c r="AT243" s="228" t="s">
        <v>142</v>
      </c>
      <c r="AU243" s="228" t="s">
        <v>87</v>
      </c>
      <c r="AY243" s="16" t="s">
        <v>139</v>
      </c>
      <c r="BE243" s="229">
        <f>IF(N243="základní",J243,0)</f>
        <v>0</v>
      </c>
      <c r="BF243" s="229">
        <f>IF(N243="snížená",J243,0)</f>
        <v>0</v>
      </c>
      <c r="BG243" s="229">
        <f>IF(N243="zákl. přenesená",J243,0)</f>
        <v>0</v>
      </c>
      <c r="BH243" s="229">
        <f>IF(N243="sníž. přenesená",J243,0)</f>
        <v>0</v>
      </c>
      <c r="BI243" s="229">
        <f>IF(N243="nulová",J243,0)</f>
        <v>0</v>
      </c>
      <c r="BJ243" s="16" t="s">
        <v>85</v>
      </c>
      <c r="BK243" s="229">
        <f>ROUND(I243*H243,2)</f>
        <v>0</v>
      </c>
      <c r="BL243" s="16" t="s">
        <v>225</v>
      </c>
      <c r="BM243" s="228" t="s">
        <v>789</v>
      </c>
    </row>
    <row r="244" s="2" customFormat="1">
      <c r="A244" s="37"/>
      <c r="B244" s="38"/>
      <c r="C244" s="39"/>
      <c r="D244" s="230" t="s">
        <v>149</v>
      </c>
      <c r="E244" s="39"/>
      <c r="F244" s="231" t="s">
        <v>790</v>
      </c>
      <c r="G244" s="39"/>
      <c r="H244" s="39"/>
      <c r="I244" s="232"/>
      <c r="J244" s="39"/>
      <c r="K244" s="39"/>
      <c r="L244" s="43"/>
      <c r="M244" s="233"/>
      <c r="N244" s="234"/>
      <c r="O244" s="90"/>
      <c r="P244" s="90"/>
      <c r="Q244" s="90"/>
      <c r="R244" s="90"/>
      <c r="S244" s="90"/>
      <c r="T244" s="91"/>
      <c r="U244" s="37"/>
      <c r="V244" s="37"/>
      <c r="W244" s="37"/>
      <c r="X244" s="37"/>
      <c r="Y244" s="37"/>
      <c r="Z244" s="37"/>
      <c r="AA244" s="37"/>
      <c r="AB244" s="37"/>
      <c r="AC244" s="37"/>
      <c r="AD244" s="37"/>
      <c r="AE244" s="37"/>
      <c r="AT244" s="16" t="s">
        <v>149</v>
      </c>
      <c r="AU244" s="16" t="s">
        <v>87</v>
      </c>
    </row>
    <row r="245" s="2" customFormat="1">
      <c r="A245" s="37"/>
      <c r="B245" s="38"/>
      <c r="C245" s="39"/>
      <c r="D245" s="230" t="s">
        <v>167</v>
      </c>
      <c r="E245" s="39"/>
      <c r="F245" s="235" t="s">
        <v>791</v>
      </c>
      <c r="G245" s="39"/>
      <c r="H245" s="39"/>
      <c r="I245" s="232"/>
      <c r="J245" s="39"/>
      <c r="K245" s="39"/>
      <c r="L245" s="43"/>
      <c r="M245" s="233"/>
      <c r="N245" s="234"/>
      <c r="O245" s="90"/>
      <c r="P245" s="90"/>
      <c r="Q245" s="90"/>
      <c r="R245" s="90"/>
      <c r="S245" s="90"/>
      <c r="T245" s="91"/>
      <c r="U245" s="37"/>
      <c r="V245" s="37"/>
      <c r="W245" s="37"/>
      <c r="X245" s="37"/>
      <c r="Y245" s="37"/>
      <c r="Z245" s="37"/>
      <c r="AA245" s="37"/>
      <c r="AB245" s="37"/>
      <c r="AC245" s="37"/>
      <c r="AD245" s="37"/>
      <c r="AE245" s="37"/>
      <c r="AT245" s="16" t="s">
        <v>167</v>
      </c>
      <c r="AU245" s="16" t="s">
        <v>87</v>
      </c>
    </row>
    <row r="246" s="2" customFormat="1" ht="14.4" customHeight="1">
      <c r="A246" s="37"/>
      <c r="B246" s="38"/>
      <c r="C246" s="257" t="s">
        <v>434</v>
      </c>
      <c r="D246" s="257" t="s">
        <v>243</v>
      </c>
      <c r="E246" s="258" t="s">
        <v>792</v>
      </c>
      <c r="F246" s="259" t="s">
        <v>793</v>
      </c>
      <c r="G246" s="260" t="s">
        <v>153</v>
      </c>
      <c r="H246" s="261">
        <v>1</v>
      </c>
      <c r="I246" s="262"/>
      <c r="J246" s="263">
        <f>ROUND(I246*H246,2)</f>
        <v>0</v>
      </c>
      <c r="K246" s="259" t="s">
        <v>1</v>
      </c>
      <c r="L246" s="264"/>
      <c r="M246" s="265" t="s">
        <v>1</v>
      </c>
      <c r="N246" s="266" t="s">
        <v>42</v>
      </c>
      <c r="O246" s="90"/>
      <c r="P246" s="226">
        <f>O246*H246</f>
        <v>0</v>
      </c>
      <c r="Q246" s="226">
        <v>0</v>
      </c>
      <c r="R246" s="226">
        <f>Q246*H246</f>
        <v>0</v>
      </c>
      <c r="S246" s="226">
        <v>0</v>
      </c>
      <c r="T246" s="227">
        <f>S246*H246</f>
        <v>0</v>
      </c>
      <c r="U246" s="37"/>
      <c r="V246" s="37"/>
      <c r="W246" s="37"/>
      <c r="X246" s="37"/>
      <c r="Y246" s="37"/>
      <c r="Z246" s="37"/>
      <c r="AA246" s="37"/>
      <c r="AB246" s="37"/>
      <c r="AC246" s="37"/>
      <c r="AD246" s="37"/>
      <c r="AE246" s="37"/>
      <c r="AR246" s="228" t="s">
        <v>246</v>
      </c>
      <c r="AT246" s="228" t="s">
        <v>243</v>
      </c>
      <c r="AU246" s="228" t="s">
        <v>87</v>
      </c>
      <c r="AY246" s="16" t="s">
        <v>139</v>
      </c>
      <c r="BE246" s="229">
        <f>IF(N246="základní",J246,0)</f>
        <v>0</v>
      </c>
      <c r="BF246" s="229">
        <f>IF(N246="snížená",J246,0)</f>
        <v>0</v>
      </c>
      <c r="BG246" s="229">
        <f>IF(N246="zákl. přenesená",J246,0)</f>
        <v>0</v>
      </c>
      <c r="BH246" s="229">
        <f>IF(N246="sníž. přenesená",J246,0)</f>
        <v>0</v>
      </c>
      <c r="BI246" s="229">
        <f>IF(N246="nulová",J246,0)</f>
        <v>0</v>
      </c>
      <c r="BJ246" s="16" t="s">
        <v>85</v>
      </c>
      <c r="BK246" s="229">
        <f>ROUND(I246*H246,2)</f>
        <v>0</v>
      </c>
      <c r="BL246" s="16" t="s">
        <v>225</v>
      </c>
      <c r="BM246" s="228" t="s">
        <v>794</v>
      </c>
    </row>
    <row r="247" s="2" customFormat="1">
      <c r="A247" s="37"/>
      <c r="B247" s="38"/>
      <c r="C247" s="39"/>
      <c r="D247" s="230" t="s">
        <v>149</v>
      </c>
      <c r="E247" s="39"/>
      <c r="F247" s="231" t="s">
        <v>793</v>
      </c>
      <c r="G247" s="39"/>
      <c r="H247" s="39"/>
      <c r="I247" s="232"/>
      <c r="J247" s="39"/>
      <c r="K247" s="39"/>
      <c r="L247" s="43"/>
      <c r="M247" s="233"/>
      <c r="N247" s="234"/>
      <c r="O247" s="90"/>
      <c r="P247" s="90"/>
      <c r="Q247" s="90"/>
      <c r="R247" s="90"/>
      <c r="S247" s="90"/>
      <c r="T247" s="91"/>
      <c r="U247" s="37"/>
      <c r="V247" s="37"/>
      <c r="W247" s="37"/>
      <c r="X247" s="37"/>
      <c r="Y247" s="37"/>
      <c r="Z247" s="37"/>
      <c r="AA247" s="37"/>
      <c r="AB247" s="37"/>
      <c r="AC247" s="37"/>
      <c r="AD247" s="37"/>
      <c r="AE247" s="37"/>
      <c r="AT247" s="16" t="s">
        <v>149</v>
      </c>
      <c r="AU247" s="16" t="s">
        <v>87</v>
      </c>
    </row>
    <row r="248" s="2" customFormat="1" ht="14.4" customHeight="1">
      <c r="A248" s="37"/>
      <c r="B248" s="38"/>
      <c r="C248" s="217" t="s">
        <v>440</v>
      </c>
      <c r="D248" s="217" t="s">
        <v>142</v>
      </c>
      <c r="E248" s="218" t="s">
        <v>795</v>
      </c>
      <c r="F248" s="219" t="s">
        <v>796</v>
      </c>
      <c r="G248" s="220" t="s">
        <v>263</v>
      </c>
      <c r="H248" s="267"/>
      <c r="I248" s="222"/>
      <c r="J248" s="223">
        <f>ROUND(I248*H248,2)</f>
        <v>0</v>
      </c>
      <c r="K248" s="219" t="s">
        <v>146</v>
      </c>
      <c r="L248" s="43"/>
      <c r="M248" s="224" t="s">
        <v>1</v>
      </c>
      <c r="N248" s="225" t="s">
        <v>42</v>
      </c>
      <c r="O248" s="90"/>
      <c r="P248" s="226">
        <f>O248*H248</f>
        <v>0</v>
      </c>
      <c r="Q248" s="226">
        <v>0</v>
      </c>
      <c r="R248" s="226">
        <f>Q248*H248</f>
        <v>0</v>
      </c>
      <c r="S248" s="226">
        <v>0</v>
      </c>
      <c r="T248" s="227">
        <f>S248*H248</f>
        <v>0</v>
      </c>
      <c r="U248" s="37"/>
      <c r="V248" s="37"/>
      <c r="W248" s="37"/>
      <c r="X248" s="37"/>
      <c r="Y248" s="37"/>
      <c r="Z248" s="37"/>
      <c r="AA248" s="37"/>
      <c r="AB248" s="37"/>
      <c r="AC248" s="37"/>
      <c r="AD248" s="37"/>
      <c r="AE248" s="37"/>
      <c r="AR248" s="228" t="s">
        <v>225</v>
      </c>
      <c r="AT248" s="228" t="s">
        <v>142</v>
      </c>
      <c r="AU248" s="228" t="s">
        <v>87</v>
      </c>
      <c r="AY248" s="16" t="s">
        <v>139</v>
      </c>
      <c r="BE248" s="229">
        <f>IF(N248="základní",J248,0)</f>
        <v>0</v>
      </c>
      <c r="BF248" s="229">
        <f>IF(N248="snížená",J248,0)</f>
        <v>0</v>
      </c>
      <c r="BG248" s="229">
        <f>IF(N248="zákl. přenesená",J248,0)</f>
        <v>0</v>
      </c>
      <c r="BH248" s="229">
        <f>IF(N248="sníž. přenesená",J248,0)</f>
        <v>0</v>
      </c>
      <c r="BI248" s="229">
        <f>IF(N248="nulová",J248,0)</f>
        <v>0</v>
      </c>
      <c r="BJ248" s="16" t="s">
        <v>85</v>
      </c>
      <c r="BK248" s="229">
        <f>ROUND(I248*H248,2)</f>
        <v>0</v>
      </c>
      <c r="BL248" s="16" t="s">
        <v>225</v>
      </c>
      <c r="BM248" s="228" t="s">
        <v>797</v>
      </c>
    </row>
    <row r="249" s="2" customFormat="1">
      <c r="A249" s="37"/>
      <c r="B249" s="38"/>
      <c r="C249" s="39"/>
      <c r="D249" s="230" t="s">
        <v>149</v>
      </c>
      <c r="E249" s="39"/>
      <c r="F249" s="231" t="s">
        <v>798</v>
      </c>
      <c r="G249" s="39"/>
      <c r="H249" s="39"/>
      <c r="I249" s="232"/>
      <c r="J249" s="39"/>
      <c r="K249" s="39"/>
      <c r="L249" s="43"/>
      <c r="M249" s="233"/>
      <c r="N249" s="234"/>
      <c r="O249" s="90"/>
      <c r="P249" s="90"/>
      <c r="Q249" s="90"/>
      <c r="R249" s="90"/>
      <c r="S249" s="90"/>
      <c r="T249" s="91"/>
      <c r="U249" s="37"/>
      <c r="V249" s="37"/>
      <c r="W249" s="37"/>
      <c r="X249" s="37"/>
      <c r="Y249" s="37"/>
      <c r="Z249" s="37"/>
      <c r="AA249" s="37"/>
      <c r="AB249" s="37"/>
      <c r="AC249" s="37"/>
      <c r="AD249" s="37"/>
      <c r="AE249" s="37"/>
      <c r="AT249" s="16" t="s">
        <v>149</v>
      </c>
      <c r="AU249" s="16" t="s">
        <v>87</v>
      </c>
    </row>
    <row r="250" s="2" customFormat="1">
      <c r="A250" s="37"/>
      <c r="B250" s="38"/>
      <c r="C250" s="39"/>
      <c r="D250" s="230" t="s">
        <v>167</v>
      </c>
      <c r="E250" s="39"/>
      <c r="F250" s="235" t="s">
        <v>799</v>
      </c>
      <c r="G250" s="39"/>
      <c r="H250" s="39"/>
      <c r="I250" s="232"/>
      <c r="J250" s="39"/>
      <c r="K250" s="39"/>
      <c r="L250" s="43"/>
      <c r="M250" s="233"/>
      <c r="N250" s="234"/>
      <c r="O250" s="90"/>
      <c r="P250" s="90"/>
      <c r="Q250" s="90"/>
      <c r="R250" s="90"/>
      <c r="S250" s="90"/>
      <c r="T250" s="91"/>
      <c r="U250" s="37"/>
      <c r="V250" s="37"/>
      <c r="W250" s="37"/>
      <c r="X250" s="37"/>
      <c r="Y250" s="37"/>
      <c r="Z250" s="37"/>
      <c r="AA250" s="37"/>
      <c r="AB250" s="37"/>
      <c r="AC250" s="37"/>
      <c r="AD250" s="37"/>
      <c r="AE250" s="37"/>
      <c r="AT250" s="16" t="s">
        <v>167</v>
      </c>
      <c r="AU250" s="16" t="s">
        <v>87</v>
      </c>
    </row>
    <row r="251" s="12" customFormat="1" ht="22.8" customHeight="1">
      <c r="A251" s="12"/>
      <c r="B251" s="201"/>
      <c r="C251" s="202"/>
      <c r="D251" s="203" t="s">
        <v>76</v>
      </c>
      <c r="E251" s="215" t="s">
        <v>800</v>
      </c>
      <c r="F251" s="215" t="s">
        <v>801</v>
      </c>
      <c r="G251" s="202"/>
      <c r="H251" s="202"/>
      <c r="I251" s="205"/>
      <c r="J251" s="216">
        <f>BK251</f>
        <v>0</v>
      </c>
      <c r="K251" s="202"/>
      <c r="L251" s="207"/>
      <c r="M251" s="208"/>
      <c r="N251" s="209"/>
      <c r="O251" s="209"/>
      <c r="P251" s="210">
        <f>SUM(P252:P258)</f>
        <v>0</v>
      </c>
      <c r="Q251" s="209"/>
      <c r="R251" s="210">
        <f>SUM(R252:R258)</f>
        <v>0</v>
      </c>
      <c r="S251" s="209"/>
      <c r="T251" s="211">
        <f>SUM(T252:T258)</f>
        <v>0</v>
      </c>
      <c r="U251" s="12"/>
      <c r="V251" s="12"/>
      <c r="W251" s="12"/>
      <c r="X251" s="12"/>
      <c r="Y251" s="12"/>
      <c r="Z251" s="12"/>
      <c r="AA251" s="12"/>
      <c r="AB251" s="12"/>
      <c r="AC251" s="12"/>
      <c r="AD251" s="12"/>
      <c r="AE251" s="12"/>
      <c r="AR251" s="212" t="s">
        <v>87</v>
      </c>
      <c r="AT251" s="213" t="s">
        <v>76</v>
      </c>
      <c r="AU251" s="213" t="s">
        <v>85</v>
      </c>
      <c r="AY251" s="212" t="s">
        <v>139</v>
      </c>
      <c r="BK251" s="214">
        <f>SUM(BK252:BK258)</f>
        <v>0</v>
      </c>
    </row>
    <row r="252" s="2" customFormat="1" ht="14.4" customHeight="1">
      <c r="A252" s="37"/>
      <c r="B252" s="38"/>
      <c r="C252" s="217" t="s">
        <v>445</v>
      </c>
      <c r="D252" s="217" t="s">
        <v>142</v>
      </c>
      <c r="E252" s="218" t="s">
        <v>802</v>
      </c>
      <c r="F252" s="219" t="s">
        <v>803</v>
      </c>
      <c r="G252" s="220" t="s">
        <v>153</v>
      </c>
      <c r="H252" s="221">
        <v>2</v>
      </c>
      <c r="I252" s="222"/>
      <c r="J252" s="223">
        <f>ROUND(I252*H252,2)</f>
        <v>0</v>
      </c>
      <c r="K252" s="219" t="s">
        <v>1</v>
      </c>
      <c r="L252" s="43"/>
      <c r="M252" s="224" t="s">
        <v>1</v>
      </c>
      <c r="N252" s="225" t="s">
        <v>42</v>
      </c>
      <c r="O252" s="90"/>
      <c r="P252" s="226">
        <f>O252*H252</f>
        <v>0</v>
      </c>
      <c r="Q252" s="226">
        <v>0</v>
      </c>
      <c r="R252" s="226">
        <f>Q252*H252</f>
        <v>0</v>
      </c>
      <c r="S252" s="226">
        <v>0</v>
      </c>
      <c r="T252" s="227">
        <f>S252*H252</f>
        <v>0</v>
      </c>
      <c r="U252" s="37"/>
      <c r="V252" s="37"/>
      <c r="W252" s="37"/>
      <c r="X252" s="37"/>
      <c r="Y252" s="37"/>
      <c r="Z252" s="37"/>
      <c r="AA252" s="37"/>
      <c r="AB252" s="37"/>
      <c r="AC252" s="37"/>
      <c r="AD252" s="37"/>
      <c r="AE252" s="37"/>
      <c r="AR252" s="228" t="s">
        <v>225</v>
      </c>
      <c r="AT252" s="228" t="s">
        <v>142</v>
      </c>
      <c r="AU252" s="228" t="s">
        <v>87</v>
      </c>
      <c r="AY252" s="16" t="s">
        <v>139</v>
      </c>
      <c r="BE252" s="229">
        <f>IF(N252="základní",J252,0)</f>
        <v>0</v>
      </c>
      <c r="BF252" s="229">
        <f>IF(N252="snížená",J252,0)</f>
        <v>0</v>
      </c>
      <c r="BG252" s="229">
        <f>IF(N252="zákl. přenesená",J252,0)</f>
        <v>0</v>
      </c>
      <c r="BH252" s="229">
        <f>IF(N252="sníž. přenesená",J252,0)</f>
        <v>0</v>
      </c>
      <c r="BI252" s="229">
        <f>IF(N252="nulová",J252,0)</f>
        <v>0</v>
      </c>
      <c r="BJ252" s="16" t="s">
        <v>85</v>
      </c>
      <c r="BK252" s="229">
        <f>ROUND(I252*H252,2)</f>
        <v>0</v>
      </c>
      <c r="BL252" s="16" t="s">
        <v>225</v>
      </c>
      <c r="BM252" s="228" t="s">
        <v>804</v>
      </c>
    </row>
    <row r="253" s="2" customFormat="1">
      <c r="A253" s="37"/>
      <c r="B253" s="38"/>
      <c r="C253" s="39"/>
      <c r="D253" s="230" t="s">
        <v>149</v>
      </c>
      <c r="E253" s="39"/>
      <c r="F253" s="231" t="s">
        <v>803</v>
      </c>
      <c r="G253" s="39"/>
      <c r="H253" s="39"/>
      <c r="I253" s="232"/>
      <c r="J253" s="39"/>
      <c r="K253" s="39"/>
      <c r="L253" s="43"/>
      <c r="M253" s="233"/>
      <c r="N253" s="234"/>
      <c r="O253" s="90"/>
      <c r="P253" s="90"/>
      <c r="Q253" s="90"/>
      <c r="R253" s="90"/>
      <c r="S253" s="90"/>
      <c r="T253" s="91"/>
      <c r="U253" s="37"/>
      <c r="V253" s="37"/>
      <c r="W253" s="37"/>
      <c r="X253" s="37"/>
      <c r="Y253" s="37"/>
      <c r="Z253" s="37"/>
      <c r="AA253" s="37"/>
      <c r="AB253" s="37"/>
      <c r="AC253" s="37"/>
      <c r="AD253" s="37"/>
      <c r="AE253" s="37"/>
      <c r="AT253" s="16" t="s">
        <v>149</v>
      </c>
      <c r="AU253" s="16" t="s">
        <v>87</v>
      </c>
    </row>
    <row r="254" s="2" customFormat="1" ht="14.4" customHeight="1">
      <c r="A254" s="37"/>
      <c r="B254" s="38"/>
      <c r="C254" s="217" t="s">
        <v>452</v>
      </c>
      <c r="D254" s="217" t="s">
        <v>142</v>
      </c>
      <c r="E254" s="218" t="s">
        <v>805</v>
      </c>
      <c r="F254" s="219" t="s">
        <v>806</v>
      </c>
      <c r="G254" s="220" t="s">
        <v>153</v>
      </c>
      <c r="H254" s="221">
        <v>1</v>
      </c>
      <c r="I254" s="222"/>
      <c r="J254" s="223">
        <f>ROUND(I254*H254,2)</f>
        <v>0</v>
      </c>
      <c r="K254" s="219" t="s">
        <v>1</v>
      </c>
      <c r="L254" s="43"/>
      <c r="M254" s="224" t="s">
        <v>1</v>
      </c>
      <c r="N254" s="225" t="s">
        <v>42</v>
      </c>
      <c r="O254" s="90"/>
      <c r="P254" s="226">
        <f>O254*H254</f>
        <v>0</v>
      </c>
      <c r="Q254" s="226">
        <v>0</v>
      </c>
      <c r="R254" s="226">
        <f>Q254*H254</f>
        <v>0</v>
      </c>
      <c r="S254" s="226">
        <v>0</v>
      </c>
      <c r="T254" s="227">
        <f>S254*H254</f>
        <v>0</v>
      </c>
      <c r="U254" s="37"/>
      <c r="V254" s="37"/>
      <c r="W254" s="37"/>
      <c r="X254" s="37"/>
      <c r="Y254" s="37"/>
      <c r="Z254" s="37"/>
      <c r="AA254" s="37"/>
      <c r="AB254" s="37"/>
      <c r="AC254" s="37"/>
      <c r="AD254" s="37"/>
      <c r="AE254" s="37"/>
      <c r="AR254" s="228" t="s">
        <v>225</v>
      </c>
      <c r="AT254" s="228" t="s">
        <v>142</v>
      </c>
      <c r="AU254" s="228" t="s">
        <v>87</v>
      </c>
      <c r="AY254" s="16" t="s">
        <v>139</v>
      </c>
      <c r="BE254" s="229">
        <f>IF(N254="základní",J254,0)</f>
        <v>0</v>
      </c>
      <c r="BF254" s="229">
        <f>IF(N254="snížená",J254,0)</f>
        <v>0</v>
      </c>
      <c r="BG254" s="229">
        <f>IF(N254="zákl. přenesená",J254,0)</f>
        <v>0</v>
      </c>
      <c r="BH254" s="229">
        <f>IF(N254="sníž. přenesená",J254,0)</f>
        <v>0</v>
      </c>
      <c r="BI254" s="229">
        <f>IF(N254="nulová",J254,0)</f>
        <v>0</v>
      </c>
      <c r="BJ254" s="16" t="s">
        <v>85</v>
      </c>
      <c r="BK254" s="229">
        <f>ROUND(I254*H254,2)</f>
        <v>0</v>
      </c>
      <c r="BL254" s="16" t="s">
        <v>225</v>
      </c>
      <c r="BM254" s="228" t="s">
        <v>807</v>
      </c>
    </row>
    <row r="255" s="2" customFormat="1">
      <c r="A255" s="37"/>
      <c r="B255" s="38"/>
      <c r="C255" s="39"/>
      <c r="D255" s="230" t="s">
        <v>149</v>
      </c>
      <c r="E255" s="39"/>
      <c r="F255" s="231" t="s">
        <v>803</v>
      </c>
      <c r="G255" s="39"/>
      <c r="H255" s="39"/>
      <c r="I255" s="232"/>
      <c r="J255" s="39"/>
      <c r="K255" s="39"/>
      <c r="L255" s="43"/>
      <c r="M255" s="233"/>
      <c r="N255" s="234"/>
      <c r="O255" s="90"/>
      <c r="P255" s="90"/>
      <c r="Q255" s="90"/>
      <c r="R255" s="90"/>
      <c r="S255" s="90"/>
      <c r="T255" s="91"/>
      <c r="U255" s="37"/>
      <c r="V255" s="37"/>
      <c r="W255" s="37"/>
      <c r="X255" s="37"/>
      <c r="Y255" s="37"/>
      <c r="Z255" s="37"/>
      <c r="AA255" s="37"/>
      <c r="AB255" s="37"/>
      <c r="AC255" s="37"/>
      <c r="AD255" s="37"/>
      <c r="AE255" s="37"/>
      <c r="AT255" s="16" t="s">
        <v>149</v>
      </c>
      <c r="AU255" s="16" t="s">
        <v>87</v>
      </c>
    </row>
    <row r="256" s="2" customFormat="1" ht="14.4" customHeight="1">
      <c r="A256" s="37"/>
      <c r="B256" s="38"/>
      <c r="C256" s="217" t="s">
        <v>459</v>
      </c>
      <c r="D256" s="217" t="s">
        <v>142</v>
      </c>
      <c r="E256" s="218" t="s">
        <v>808</v>
      </c>
      <c r="F256" s="219" t="s">
        <v>809</v>
      </c>
      <c r="G256" s="220" t="s">
        <v>263</v>
      </c>
      <c r="H256" s="267"/>
      <c r="I256" s="222"/>
      <c r="J256" s="223">
        <f>ROUND(I256*H256,2)</f>
        <v>0</v>
      </c>
      <c r="K256" s="219" t="s">
        <v>146</v>
      </c>
      <c r="L256" s="43"/>
      <c r="M256" s="224" t="s">
        <v>1</v>
      </c>
      <c r="N256" s="225" t="s">
        <v>42</v>
      </c>
      <c r="O256" s="90"/>
      <c r="P256" s="226">
        <f>O256*H256</f>
        <v>0</v>
      </c>
      <c r="Q256" s="226">
        <v>0</v>
      </c>
      <c r="R256" s="226">
        <f>Q256*H256</f>
        <v>0</v>
      </c>
      <c r="S256" s="226">
        <v>0</v>
      </c>
      <c r="T256" s="227">
        <f>S256*H256</f>
        <v>0</v>
      </c>
      <c r="U256" s="37"/>
      <c r="V256" s="37"/>
      <c r="W256" s="37"/>
      <c r="X256" s="37"/>
      <c r="Y256" s="37"/>
      <c r="Z256" s="37"/>
      <c r="AA256" s="37"/>
      <c r="AB256" s="37"/>
      <c r="AC256" s="37"/>
      <c r="AD256" s="37"/>
      <c r="AE256" s="37"/>
      <c r="AR256" s="228" t="s">
        <v>225</v>
      </c>
      <c r="AT256" s="228" t="s">
        <v>142</v>
      </c>
      <c r="AU256" s="228" t="s">
        <v>87</v>
      </c>
      <c r="AY256" s="16" t="s">
        <v>139</v>
      </c>
      <c r="BE256" s="229">
        <f>IF(N256="základní",J256,0)</f>
        <v>0</v>
      </c>
      <c r="BF256" s="229">
        <f>IF(N256="snížená",J256,0)</f>
        <v>0</v>
      </c>
      <c r="BG256" s="229">
        <f>IF(N256="zákl. přenesená",J256,0)</f>
        <v>0</v>
      </c>
      <c r="BH256" s="229">
        <f>IF(N256="sníž. přenesená",J256,0)</f>
        <v>0</v>
      </c>
      <c r="BI256" s="229">
        <f>IF(N256="nulová",J256,0)</f>
        <v>0</v>
      </c>
      <c r="BJ256" s="16" t="s">
        <v>85</v>
      </c>
      <c r="BK256" s="229">
        <f>ROUND(I256*H256,2)</f>
        <v>0</v>
      </c>
      <c r="BL256" s="16" t="s">
        <v>225</v>
      </c>
      <c r="BM256" s="228" t="s">
        <v>810</v>
      </c>
    </row>
    <row r="257" s="2" customFormat="1">
      <c r="A257" s="37"/>
      <c r="B257" s="38"/>
      <c r="C257" s="39"/>
      <c r="D257" s="230" t="s">
        <v>149</v>
      </c>
      <c r="E257" s="39"/>
      <c r="F257" s="231" t="s">
        <v>811</v>
      </c>
      <c r="G257" s="39"/>
      <c r="H257" s="39"/>
      <c r="I257" s="232"/>
      <c r="J257" s="39"/>
      <c r="K257" s="39"/>
      <c r="L257" s="43"/>
      <c r="M257" s="233"/>
      <c r="N257" s="234"/>
      <c r="O257" s="90"/>
      <c r="P257" s="90"/>
      <c r="Q257" s="90"/>
      <c r="R257" s="90"/>
      <c r="S257" s="90"/>
      <c r="T257" s="91"/>
      <c r="U257" s="37"/>
      <c r="V257" s="37"/>
      <c r="W257" s="37"/>
      <c r="X257" s="37"/>
      <c r="Y257" s="37"/>
      <c r="Z257" s="37"/>
      <c r="AA257" s="37"/>
      <c r="AB257" s="37"/>
      <c r="AC257" s="37"/>
      <c r="AD257" s="37"/>
      <c r="AE257" s="37"/>
      <c r="AT257" s="16" t="s">
        <v>149</v>
      </c>
      <c r="AU257" s="16" t="s">
        <v>87</v>
      </c>
    </row>
    <row r="258" s="2" customFormat="1">
      <c r="A258" s="37"/>
      <c r="B258" s="38"/>
      <c r="C258" s="39"/>
      <c r="D258" s="230" t="s">
        <v>167</v>
      </c>
      <c r="E258" s="39"/>
      <c r="F258" s="235" t="s">
        <v>812</v>
      </c>
      <c r="G258" s="39"/>
      <c r="H258" s="39"/>
      <c r="I258" s="232"/>
      <c r="J258" s="39"/>
      <c r="K258" s="39"/>
      <c r="L258" s="43"/>
      <c r="M258" s="233"/>
      <c r="N258" s="234"/>
      <c r="O258" s="90"/>
      <c r="P258" s="90"/>
      <c r="Q258" s="90"/>
      <c r="R258" s="90"/>
      <c r="S258" s="90"/>
      <c r="T258" s="91"/>
      <c r="U258" s="37"/>
      <c r="V258" s="37"/>
      <c r="W258" s="37"/>
      <c r="X258" s="37"/>
      <c r="Y258" s="37"/>
      <c r="Z258" s="37"/>
      <c r="AA258" s="37"/>
      <c r="AB258" s="37"/>
      <c r="AC258" s="37"/>
      <c r="AD258" s="37"/>
      <c r="AE258" s="37"/>
      <c r="AT258" s="16" t="s">
        <v>167</v>
      </c>
      <c r="AU258" s="16" t="s">
        <v>87</v>
      </c>
    </row>
    <row r="259" s="12" customFormat="1" ht="22.8" customHeight="1">
      <c r="A259" s="12"/>
      <c r="B259" s="201"/>
      <c r="C259" s="202"/>
      <c r="D259" s="203" t="s">
        <v>76</v>
      </c>
      <c r="E259" s="215" t="s">
        <v>96</v>
      </c>
      <c r="F259" s="215" t="s">
        <v>813</v>
      </c>
      <c r="G259" s="202"/>
      <c r="H259" s="202"/>
      <c r="I259" s="205"/>
      <c r="J259" s="216">
        <f>BK259</f>
        <v>0</v>
      </c>
      <c r="K259" s="202"/>
      <c r="L259" s="207"/>
      <c r="M259" s="208"/>
      <c r="N259" s="209"/>
      <c r="O259" s="209"/>
      <c r="P259" s="210">
        <f>P260</f>
        <v>0</v>
      </c>
      <c r="Q259" s="209"/>
      <c r="R259" s="210">
        <f>R260</f>
        <v>0</v>
      </c>
      <c r="S259" s="209"/>
      <c r="T259" s="211">
        <f>T260</f>
        <v>0</v>
      </c>
      <c r="U259" s="12"/>
      <c r="V259" s="12"/>
      <c r="W259" s="12"/>
      <c r="X259" s="12"/>
      <c r="Y259" s="12"/>
      <c r="Z259" s="12"/>
      <c r="AA259" s="12"/>
      <c r="AB259" s="12"/>
      <c r="AC259" s="12"/>
      <c r="AD259" s="12"/>
      <c r="AE259" s="12"/>
      <c r="AR259" s="212" t="s">
        <v>147</v>
      </c>
      <c r="AT259" s="213" t="s">
        <v>76</v>
      </c>
      <c r="AU259" s="213" t="s">
        <v>85</v>
      </c>
      <c r="AY259" s="212" t="s">
        <v>139</v>
      </c>
      <c r="BK259" s="214">
        <f>BK260</f>
        <v>0</v>
      </c>
    </row>
    <row r="260" s="2" customFormat="1" ht="14.4" customHeight="1">
      <c r="A260" s="37"/>
      <c r="B260" s="38"/>
      <c r="C260" s="217" t="s">
        <v>464</v>
      </c>
      <c r="D260" s="217" t="s">
        <v>142</v>
      </c>
      <c r="E260" s="218" t="s">
        <v>814</v>
      </c>
      <c r="F260" s="219" t="s">
        <v>815</v>
      </c>
      <c r="G260" s="220" t="s">
        <v>263</v>
      </c>
      <c r="H260" s="267"/>
      <c r="I260" s="222"/>
      <c r="J260" s="223">
        <f>ROUND(I260*H260,2)</f>
        <v>0</v>
      </c>
      <c r="K260" s="219" t="s">
        <v>1</v>
      </c>
      <c r="L260" s="43"/>
      <c r="M260" s="272" t="s">
        <v>1</v>
      </c>
      <c r="N260" s="273" t="s">
        <v>42</v>
      </c>
      <c r="O260" s="270"/>
      <c r="P260" s="274">
        <f>O260*H260</f>
        <v>0</v>
      </c>
      <c r="Q260" s="274">
        <v>0</v>
      </c>
      <c r="R260" s="274">
        <f>Q260*H260</f>
        <v>0</v>
      </c>
      <c r="S260" s="274">
        <v>0</v>
      </c>
      <c r="T260" s="275">
        <f>S260*H260</f>
        <v>0</v>
      </c>
      <c r="U260" s="37"/>
      <c r="V260" s="37"/>
      <c r="W260" s="37"/>
      <c r="X260" s="37"/>
      <c r="Y260" s="37"/>
      <c r="Z260" s="37"/>
      <c r="AA260" s="37"/>
      <c r="AB260" s="37"/>
      <c r="AC260" s="37"/>
      <c r="AD260" s="37"/>
      <c r="AE260" s="37"/>
      <c r="AR260" s="228" t="s">
        <v>816</v>
      </c>
      <c r="AT260" s="228" t="s">
        <v>142</v>
      </c>
      <c r="AU260" s="228" t="s">
        <v>87</v>
      </c>
      <c r="AY260" s="16" t="s">
        <v>139</v>
      </c>
      <c r="BE260" s="229">
        <f>IF(N260="základní",J260,0)</f>
        <v>0</v>
      </c>
      <c r="BF260" s="229">
        <f>IF(N260="snížená",J260,0)</f>
        <v>0</v>
      </c>
      <c r="BG260" s="229">
        <f>IF(N260="zákl. přenesená",J260,0)</f>
        <v>0</v>
      </c>
      <c r="BH260" s="229">
        <f>IF(N260="sníž. přenesená",J260,0)</f>
        <v>0</v>
      </c>
      <c r="BI260" s="229">
        <f>IF(N260="nulová",J260,0)</f>
        <v>0</v>
      </c>
      <c r="BJ260" s="16" t="s">
        <v>85</v>
      </c>
      <c r="BK260" s="229">
        <f>ROUND(I260*H260,2)</f>
        <v>0</v>
      </c>
      <c r="BL260" s="16" t="s">
        <v>816</v>
      </c>
      <c r="BM260" s="228" t="s">
        <v>817</v>
      </c>
    </row>
    <row r="261" s="2" customFormat="1" ht="6.96" customHeight="1">
      <c r="A261" s="37"/>
      <c r="B261" s="65"/>
      <c r="C261" s="66"/>
      <c r="D261" s="66"/>
      <c r="E261" s="66"/>
      <c r="F261" s="66"/>
      <c r="G261" s="66"/>
      <c r="H261" s="66"/>
      <c r="I261" s="66"/>
      <c r="J261" s="66"/>
      <c r="K261" s="66"/>
      <c r="L261" s="43"/>
      <c r="M261" s="37"/>
      <c r="O261" s="37"/>
      <c r="P261" s="37"/>
      <c r="Q261" s="37"/>
      <c r="R261" s="37"/>
      <c r="S261" s="37"/>
      <c r="T261" s="37"/>
      <c r="U261" s="37"/>
      <c r="V261" s="37"/>
      <c r="W261" s="37"/>
      <c r="X261" s="37"/>
      <c r="Y261" s="37"/>
      <c r="Z261" s="37"/>
      <c r="AA261" s="37"/>
      <c r="AB261" s="37"/>
      <c r="AC261" s="37"/>
      <c r="AD261" s="37"/>
      <c r="AE261" s="37"/>
    </row>
  </sheetData>
  <sheetProtection sheet="1" autoFilter="0" formatColumns="0" formatRows="0" objects="1" scenarios="1" spinCount="100000" saltValue="o66X8SMM75oHDZWb6AIdIXNzhWxm2WxEP3p9N0hCtJSo8ufdQq3tYAK4r3J+2UphZyxjgAacmmTU4rjorzc4Iw==" hashValue="0BujzSrovhu/GDO19E1GMdvucS4XAj6nKlwJwSOVebSxtthLjUduv1YYQEPMud8/GyVJXUKOQmAaRz4VtOwBaA==" algorithmName="SHA-512" password="CC35"/>
  <autoFilter ref="C121:K26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35"/>
      <c r="C3" s="136"/>
      <c r="D3" s="136"/>
      <c r="E3" s="136"/>
      <c r="F3" s="136"/>
      <c r="G3" s="136"/>
      <c r="H3" s="136"/>
      <c r="I3" s="136"/>
      <c r="J3" s="136"/>
      <c r="K3" s="136"/>
      <c r="L3" s="19"/>
      <c r="AT3" s="16" t="s">
        <v>87</v>
      </c>
    </row>
    <row r="4" s="1" customFormat="1" ht="24.96" customHeight="1">
      <c r="B4" s="19"/>
      <c r="D4" s="137" t="s">
        <v>102</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KKN a.s.-Pavilon B-5.np.stavební úpravy pokoje primáře urologie</v>
      </c>
      <c r="F7" s="139"/>
      <c r="G7" s="139"/>
      <c r="H7" s="139"/>
      <c r="L7" s="19"/>
    </row>
    <row r="8" s="2" customFormat="1" ht="12" customHeight="1">
      <c r="A8" s="37"/>
      <c r="B8" s="43"/>
      <c r="C8" s="37"/>
      <c r="D8" s="139" t="s">
        <v>103</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818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11. 9. 2020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31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819</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ROUND(J120,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ROUND((SUM(BE120:BE236)),  2)</f>
        <v>0</v>
      </c>
      <c r="G33" s="37"/>
      <c r="H33" s="37"/>
      <c r="I33" s="154">
        <v>0.20999999999999999</v>
      </c>
      <c r="J33" s="153">
        <f>ROUND(((SUM(BE120:BE236))*I33),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ROUND((SUM(BF120:BF236)),  2)</f>
        <v>0</v>
      </c>
      <c r="G34" s="37"/>
      <c r="H34" s="37"/>
      <c r="I34" s="154">
        <v>0.14999999999999999</v>
      </c>
      <c r="J34" s="153">
        <f>ROUND(((SUM(BF120:BF236))*I34),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ROUND((SUM(BG120:BG236)),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ROUND((SUM(BH120:BH236)),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ROUND((SUM(BI120:BI236)),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105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KKN a.s.-Pavilon B-5.np.stavební úpravy pokoje primáře urologie</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103</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03 - Elektroinstalace</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Karlovy Vary</v>
      </c>
      <c r="G89" s="39"/>
      <c r="H89" s="39"/>
      <c r="I89" s="31" t="s">
        <v>22</v>
      </c>
      <c r="J89" s="78" t="str">
        <f>IF(J12="","",J12)</f>
        <v>11. 9. 2020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KKN a.s.nem Karlovy Vary,Karlovy Vary</v>
      </c>
      <c r="G91" s="39"/>
      <c r="H91" s="39"/>
      <c r="I91" s="31" t="s">
        <v>30</v>
      </c>
      <c r="J91" s="35" t="str">
        <f>E21</f>
        <v>Jan Sobotka</v>
      </c>
      <c r="K91" s="39"/>
      <c r="L91" s="62"/>
      <c r="S91" s="37"/>
      <c r="T91" s="37"/>
      <c r="U91" s="37"/>
      <c r="V91" s="37"/>
      <c r="W91" s="37"/>
      <c r="X91" s="37"/>
      <c r="Y91" s="37"/>
      <c r="Z91" s="37"/>
      <c r="AA91" s="37"/>
      <c r="AB91" s="37"/>
      <c r="AC91" s="37"/>
      <c r="AD91" s="37"/>
      <c r="AE91" s="37"/>
    </row>
    <row r="92" hidden="1" s="2" customFormat="1" ht="25.65" customHeight="1">
      <c r="A92" s="37"/>
      <c r="B92" s="38"/>
      <c r="C92" s="31" t="s">
        <v>28</v>
      </c>
      <c r="D92" s="39"/>
      <c r="E92" s="39"/>
      <c r="F92" s="26" t="str">
        <f>IF(E18="","",E18)</f>
        <v>Vyplň údaj</v>
      </c>
      <c r="G92" s="39"/>
      <c r="H92" s="39"/>
      <c r="I92" s="31" t="s">
        <v>34</v>
      </c>
      <c r="J92" s="35" t="str">
        <f>E24</f>
        <v>Miroslava KLimešová</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106</v>
      </c>
      <c r="D94" s="175"/>
      <c r="E94" s="175"/>
      <c r="F94" s="175"/>
      <c r="G94" s="175"/>
      <c r="H94" s="175"/>
      <c r="I94" s="175"/>
      <c r="J94" s="176" t="s">
        <v>107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108</v>
      </c>
      <c r="D96" s="39"/>
      <c r="E96" s="39"/>
      <c r="F96" s="39"/>
      <c r="G96" s="39"/>
      <c r="H96" s="39"/>
      <c r="I96" s="39"/>
      <c r="J96" s="109">
        <f>J120</f>
        <v>0</v>
      </c>
      <c r="K96" s="39"/>
      <c r="L96" s="62"/>
      <c r="S96" s="37"/>
      <c r="T96" s="37"/>
      <c r="U96" s="37"/>
      <c r="V96" s="37"/>
      <c r="W96" s="37"/>
      <c r="X96" s="37"/>
      <c r="Y96" s="37"/>
      <c r="Z96" s="37"/>
      <c r="AA96" s="37"/>
      <c r="AB96" s="37"/>
      <c r="AC96" s="37"/>
      <c r="AD96" s="37"/>
      <c r="AE96" s="37"/>
      <c r="AU96" s="16" t="s">
        <v>109</v>
      </c>
    </row>
    <row r="97" hidden="1" s="9" customFormat="1" ht="24.96" customHeight="1">
      <c r="A97" s="9"/>
      <c r="B97" s="178"/>
      <c r="C97" s="179"/>
      <c r="D97" s="180" t="s">
        <v>115</v>
      </c>
      <c r="E97" s="181"/>
      <c r="F97" s="181"/>
      <c r="G97" s="181"/>
      <c r="H97" s="181"/>
      <c r="I97" s="181"/>
      <c r="J97" s="182">
        <f>J121</f>
        <v>0</v>
      </c>
      <c r="K97" s="179"/>
      <c r="L97" s="183"/>
      <c r="S97" s="9"/>
      <c r="T97" s="9"/>
      <c r="U97" s="9"/>
      <c r="V97" s="9"/>
      <c r="W97" s="9"/>
      <c r="X97" s="9"/>
      <c r="Y97" s="9"/>
      <c r="Z97" s="9"/>
      <c r="AA97" s="9"/>
      <c r="AB97" s="9"/>
      <c r="AC97" s="9"/>
      <c r="AD97" s="9"/>
      <c r="AE97" s="9"/>
    </row>
    <row r="98" hidden="1" s="10" customFormat="1" ht="19.92" customHeight="1">
      <c r="A98" s="10"/>
      <c r="B98" s="184"/>
      <c r="C98" s="185"/>
      <c r="D98" s="186" t="s">
        <v>820</v>
      </c>
      <c r="E98" s="187"/>
      <c r="F98" s="187"/>
      <c r="G98" s="187"/>
      <c r="H98" s="187"/>
      <c r="I98" s="187"/>
      <c r="J98" s="188">
        <f>J122</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821</v>
      </c>
      <c r="E99" s="187"/>
      <c r="F99" s="187"/>
      <c r="G99" s="187"/>
      <c r="H99" s="187"/>
      <c r="I99" s="187"/>
      <c r="J99" s="188">
        <f>J173</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822</v>
      </c>
      <c r="E100" s="187"/>
      <c r="F100" s="187"/>
      <c r="G100" s="187"/>
      <c r="H100" s="187"/>
      <c r="I100" s="187"/>
      <c r="J100" s="188">
        <f>J224</f>
        <v>0</v>
      </c>
      <c r="K100" s="185"/>
      <c r="L100" s="189"/>
      <c r="S100" s="10"/>
      <c r="T100" s="10"/>
      <c r="U100" s="10"/>
      <c r="V100" s="10"/>
      <c r="W100" s="10"/>
      <c r="X100" s="10"/>
      <c r="Y100" s="10"/>
      <c r="Z100" s="10"/>
      <c r="AA100" s="10"/>
      <c r="AB100" s="10"/>
      <c r="AC100" s="10"/>
      <c r="AD100" s="10"/>
      <c r="AE100" s="10"/>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124</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73" t="str">
        <f>E7</f>
        <v>KKN a.s.-Pavilon B-5.np.stavební úpravy pokoje primáře urologie</v>
      </c>
      <c r="F110" s="31"/>
      <c r="G110" s="31"/>
      <c r="H110" s="31"/>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103</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E9</f>
        <v>03 - Elektroinstalace</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F12</f>
        <v>Karlovy Vary</v>
      </c>
      <c r="G114" s="39"/>
      <c r="H114" s="39"/>
      <c r="I114" s="31" t="s">
        <v>22</v>
      </c>
      <c r="J114" s="78" t="str">
        <f>IF(J12="","",J12)</f>
        <v>11. 9. 2020</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E15</f>
        <v>KKN a.s.nem Karlovy Vary,Karlovy Vary</v>
      </c>
      <c r="G116" s="39"/>
      <c r="H116" s="39"/>
      <c r="I116" s="31" t="s">
        <v>30</v>
      </c>
      <c r="J116" s="35" t="str">
        <f>E21</f>
        <v>Jan Sobotka</v>
      </c>
      <c r="K116" s="39"/>
      <c r="L116" s="62"/>
      <c r="S116" s="37"/>
      <c r="T116" s="37"/>
      <c r="U116" s="37"/>
      <c r="V116" s="37"/>
      <c r="W116" s="37"/>
      <c r="X116" s="37"/>
      <c r="Y116" s="37"/>
      <c r="Z116" s="37"/>
      <c r="AA116" s="37"/>
      <c r="AB116" s="37"/>
      <c r="AC116" s="37"/>
      <c r="AD116" s="37"/>
      <c r="AE116" s="37"/>
    </row>
    <row r="117" s="2" customFormat="1" ht="25.65" customHeight="1">
      <c r="A117" s="37"/>
      <c r="B117" s="38"/>
      <c r="C117" s="31" t="s">
        <v>28</v>
      </c>
      <c r="D117" s="39"/>
      <c r="E117" s="39"/>
      <c r="F117" s="26" t="str">
        <f>IF(E18="","",E18)</f>
        <v>Vyplň údaj</v>
      </c>
      <c r="G117" s="39"/>
      <c r="H117" s="39"/>
      <c r="I117" s="31" t="s">
        <v>34</v>
      </c>
      <c r="J117" s="35" t="str">
        <f>E24</f>
        <v>Miroslava KLimešová</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11" customFormat="1" ht="29.28" customHeight="1">
      <c r="A119" s="190"/>
      <c r="B119" s="191"/>
      <c r="C119" s="192" t="s">
        <v>125</v>
      </c>
      <c r="D119" s="193" t="s">
        <v>62</v>
      </c>
      <c r="E119" s="193" t="s">
        <v>58</v>
      </c>
      <c r="F119" s="193" t="s">
        <v>59</v>
      </c>
      <c r="G119" s="193" t="s">
        <v>126</v>
      </c>
      <c r="H119" s="193" t="s">
        <v>127</v>
      </c>
      <c r="I119" s="193" t="s">
        <v>128</v>
      </c>
      <c r="J119" s="193" t="s">
        <v>107</v>
      </c>
      <c r="K119" s="194" t="s">
        <v>129</v>
      </c>
      <c r="L119" s="195"/>
      <c r="M119" s="99" t="s">
        <v>1</v>
      </c>
      <c r="N119" s="100" t="s">
        <v>41</v>
      </c>
      <c r="O119" s="100" t="s">
        <v>130</v>
      </c>
      <c r="P119" s="100" t="s">
        <v>131</v>
      </c>
      <c r="Q119" s="100" t="s">
        <v>132</v>
      </c>
      <c r="R119" s="100" t="s">
        <v>133</v>
      </c>
      <c r="S119" s="100" t="s">
        <v>134</v>
      </c>
      <c r="T119" s="101" t="s">
        <v>135</v>
      </c>
      <c r="U119" s="190"/>
      <c r="V119" s="190"/>
      <c r="W119" s="190"/>
      <c r="X119" s="190"/>
      <c r="Y119" s="190"/>
      <c r="Z119" s="190"/>
      <c r="AA119" s="190"/>
      <c r="AB119" s="190"/>
      <c r="AC119" s="190"/>
      <c r="AD119" s="190"/>
      <c r="AE119" s="190"/>
    </row>
    <row r="120" s="2" customFormat="1" ht="22.8" customHeight="1">
      <c r="A120" s="37"/>
      <c r="B120" s="38"/>
      <c r="C120" s="106" t="s">
        <v>136</v>
      </c>
      <c r="D120" s="39"/>
      <c r="E120" s="39"/>
      <c r="F120" s="39"/>
      <c r="G120" s="39"/>
      <c r="H120" s="39"/>
      <c r="I120" s="39"/>
      <c r="J120" s="196">
        <f>BK120</f>
        <v>0</v>
      </c>
      <c r="K120" s="39"/>
      <c r="L120" s="43"/>
      <c r="M120" s="102"/>
      <c r="N120" s="197"/>
      <c r="O120" s="103"/>
      <c r="P120" s="198">
        <f>P121</f>
        <v>0</v>
      </c>
      <c r="Q120" s="103"/>
      <c r="R120" s="198">
        <f>R121</f>
        <v>0</v>
      </c>
      <c r="S120" s="103"/>
      <c r="T120" s="199">
        <f>T121</f>
        <v>0</v>
      </c>
      <c r="U120" s="37"/>
      <c r="V120" s="37"/>
      <c r="W120" s="37"/>
      <c r="X120" s="37"/>
      <c r="Y120" s="37"/>
      <c r="Z120" s="37"/>
      <c r="AA120" s="37"/>
      <c r="AB120" s="37"/>
      <c r="AC120" s="37"/>
      <c r="AD120" s="37"/>
      <c r="AE120" s="37"/>
      <c r="AT120" s="16" t="s">
        <v>76</v>
      </c>
      <c r="AU120" s="16" t="s">
        <v>109</v>
      </c>
      <c r="BK120" s="200">
        <f>BK121</f>
        <v>0</v>
      </c>
    </row>
    <row r="121" s="12" customFormat="1" ht="25.92" customHeight="1">
      <c r="A121" s="12"/>
      <c r="B121" s="201"/>
      <c r="C121" s="202"/>
      <c r="D121" s="203" t="s">
        <v>76</v>
      </c>
      <c r="E121" s="204" t="s">
        <v>217</v>
      </c>
      <c r="F121" s="204" t="s">
        <v>218</v>
      </c>
      <c r="G121" s="202"/>
      <c r="H121" s="202"/>
      <c r="I121" s="205"/>
      <c r="J121" s="206">
        <f>BK121</f>
        <v>0</v>
      </c>
      <c r="K121" s="202"/>
      <c r="L121" s="207"/>
      <c r="M121" s="208"/>
      <c r="N121" s="209"/>
      <c r="O121" s="209"/>
      <c r="P121" s="210">
        <f>P122+P173+P224</f>
        <v>0</v>
      </c>
      <c r="Q121" s="209"/>
      <c r="R121" s="210">
        <f>R122+R173+R224</f>
        <v>0</v>
      </c>
      <c r="S121" s="209"/>
      <c r="T121" s="211">
        <f>T122+T173+T224</f>
        <v>0</v>
      </c>
      <c r="U121" s="12"/>
      <c r="V121" s="12"/>
      <c r="W121" s="12"/>
      <c r="X121" s="12"/>
      <c r="Y121" s="12"/>
      <c r="Z121" s="12"/>
      <c r="AA121" s="12"/>
      <c r="AB121" s="12"/>
      <c r="AC121" s="12"/>
      <c r="AD121" s="12"/>
      <c r="AE121" s="12"/>
      <c r="AR121" s="212" t="s">
        <v>87</v>
      </c>
      <c r="AT121" s="213" t="s">
        <v>76</v>
      </c>
      <c r="AU121" s="213" t="s">
        <v>77</v>
      </c>
      <c r="AY121" s="212" t="s">
        <v>139</v>
      </c>
      <c r="BK121" s="214">
        <f>BK122+BK173+BK224</f>
        <v>0</v>
      </c>
    </row>
    <row r="122" s="12" customFormat="1" ht="22.8" customHeight="1">
      <c r="A122" s="12"/>
      <c r="B122" s="201"/>
      <c r="C122" s="202"/>
      <c r="D122" s="203" t="s">
        <v>76</v>
      </c>
      <c r="E122" s="215" t="s">
        <v>823</v>
      </c>
      <c r="F122" s="215" t="s">
        <v>824</v>
      </c>
      <c r="G122" s="202"/>
      <c r="H122" s="202"/>
      <c r="I122" s="205"/>
      <c r="J122" s="216">
        <f>BK122</f>
        <v>0</v>
      </c>
      <c r="K122" s="202"/>
      <c r="L122" s="207"/>
      <c r="M122" s="208"/>
      <c r="N122" s="209"/>
      <c r="O122" s="209"/>
      <c r="P122" s="210">
        <f>SUM(P123:P172)</f>
        <v>0</v>
      </c>
      <c r="Q122" s="209"/>
      <c r="R122" s="210">
        <f>SUM(R123:R172)</f>
        <v>0</v>
      </c>
      <c r="S122" s="209"/>
      <c r="T122" s="211">
        <f>SUM(T123:T172)</f>
        <v>0</v>
      </c>
      <c r="U122" s="12"/>
      <c r="V122" s="12"/>
      <c r="W122" s="12"/>
      <c r="X122" s="12"/>
      <c r="Y122" s="12"/>
      <c r="Z122" s="12"/>
      <c r="AA122" s="12"/>
      <c r="AB122" s="12"/>
      <c r="AC122" s="12"/>
      <c r="AD122" s="12"/>
      <c r="AE122" s="12"/>
      <c r="AR122" s="212" t="s">
        <v>87</v>
      </c>
      <c r="AT122" s="213" t="s">
        <v>76</v>
      </c>
      <c r="AU122" s="213" t="s">
        <v>85</v>
      </c>
      <c r="AY122" s="212" t="s">
        <v>139</v>
      </c>
      <c r="BK122" s="214">
        <f>SUM(BK123:BK172)</f>
        <v>0</v>
      </c>
    </row>
    <row r="123" s="2" customFormat="1" ht="24.15" customHeight="1">
      <c r="A123" s="37"/>
      <c r="B123" s="38"/>
      <c r="C123" s="217" t="s">
        <v>85</v>
      </c>
      <c r="D123" s="217" t="s">
        <v>142</v>
      </c>
      <c r="E123" s="218" t="s">
        <v>825</v>
      </c>
      <c r="F123" s="219" t="s">
        <v>826</v>
      </c>
      <c r="G123" s="220" t="s">
        <v>153</v>
      </c>
      <c r="H123" s="221">
        <v>1</v>
      </c>
      <c r="I123" s="222"/>
      <c r="J123" s="223">
        <f>ROUND(I123*H123,2)</f>
        <v>0</v>
      </c>
      <c r="K123" s="219" t="s">
        <v>1</v>
      </c>
      <c r="L123" s="43"/>
      <c r="M123" s="224" t="s">
        <v>1</v>
      </c>
      <c r="N123" s="225" t="s">
        <v>42</v>
      </c>
      <c r="O123" s="90"/>
      <c r="P123" s="226">
        <f>O123*H123</f>
        <v>0</v>
      </c>
      <c r="Q123" s="226">
        <v>0</v>
      </c>
      <c r="R123" s="226">
        <f>Q123*H123</f>
        <v>0</v>
      </c>
      <c r="S123" s="226">
        <v>0</v>
      </c>
      <c r="T123" s="227">
        <f>S123*H123</f>
        <v>0</v>
      </c>
      <c r="U123" s="37"/>
      <c r="V123" s="37"/>
      <c r="W123" s="37"/>
      <c r="X123" s="37"/>
      <c r="Y123" s="37"/>
      <c r="Z123" s="37"/>
      <c r="AA123" s="37"/>
      <c r="AB123" s="37"/>
      <c r="AC123" s="37"/>
      <c r="AD123" s="37"/>
      <c r="AE123" s="37"/>
      <c r="AR123" s="228" t="s">
        <v>225</v>
      </c>
      <c r="AT123" s="228" t="s">
        <v>142</v>
      </c>
      <c r="AU123" s="228" t="s">
        <v>87</v>
      </c>
      <c r="AY123" s="16" t="s">
        <v>139</v>
      </c>
      <c r="BE123" s="229">
        <f>IF(N123="základní",J123,0)</f>
        <v>0</v>
      </c>
      <c r="BF123" s="229">
        <f>IF(N123="snížená",J123,0)</f>
        <v>0</v>
      </c>
      <c r="BG123" s="229">
        <f>IF(N123="zákl. přenesená",J123,0)</f>
        <v>0</v>
      </c>
      <c r="BH123" s="229">
        <f>IF(N123="sníž. přenesená",J123,0)</f>
        <v>0</v>
      </c>
      <c r="BI123" s="229">
        <f>IF(N123="nulová",J123,0)</f>
        <v>0</v>
      </c>
      <c r="BJ123" s="16" t="s">
        <v>85</v>
      </c>
      <c r="BK123" s="229">
        <f>ROUND(I123*H123,2)</f>
        <v>0</v>
      </c>
      <c r="BL123" s="16" t="s">
        <v>225</v>
      </c>
      <c r="BM123" s="228" t="s">
        <v>827</v>
      </c>
    </row>
    <row r="124" s="2" customFormat="1">
      <c r="A124" s="37"/>
      <c r="B124" s="38"/>
      <c r="C124" s="39"/>
      <c r="D124" s="230" t="s">
        <v>149</v>
      </c>
      <c r="E124" s="39"/>
      <c r="F124" s="231" t="s">
        <v>826</v>
      </c>
      <c r="G124" s="39"/>
      <c r="H124" s="39"/>
      <c r="I124" s="232"/>
      <c r="J124" s="39"/>
      <c r="K124" s="39"/>
      <c r="L124" s="43"/>
      <c r="M124" s="233"/>
      <c r="N124" s="234"/>
      <c r="O124" s="90"/>
      <c r="P124" s="90"/>
      <c r="Q124" s="90"/>
      <c r="R124" s="90"/>
      <c r="S124" s="90"/>
      <c r="T124" s="91"/>
      <c r="U124" s="37"/>
      <c r="V124" s="37"/>
      <c r="W124" s="37"/>
      <c r="X124" s="37"/>
      <c r="Y124" s="37"/>
      <c r="Z124" s="37"/>
      <c r="AA124" s="37"/>
      <c r="AB124" s="37"/>
      <c r="AC124" s="37"/>
      <c r="AD124" s="37"/>
      <c r="AE124" s="37"/>
      <c r="AT124" s="16" t="s">
        <v>149</v>
      </c>
      <c r="AU124" s="16" t="s">
        <v>87</v>
      </c>
    </row>
    <row r="125" s="2" customFormat="1" ht="14.4" customHeight="1">
      <c r="A125" s="37"/>
      <c r="B125" s="38"/>
      <c r="C125" s="217" t="s">
        <v>87</v>
      </c>
      <c r="D125" s="217" t="s">
        <v>142</v>
      </c>
      <c r="E125" s="218" t="s">
        <v>828</v>
      </c>
      <c r="F125" s="219" t="s">
        <v>829</v>
      </c>
      <c r="G125" s="220" t="s">
        <v>153</v>
      </c>
      <c r="H125" s="221">
        <v>2</v>
      </c>
      <c r="I125" s="222"/>
      <c r="J125" s="223">
        <f>ROUND(I125*H125,2)</f>
        <v>0</v>
      </c>
      <c r="K125" s="219" t="s">
        <v>1</v>
      </c>
      <c r="L125" s="43"/>
      <c r="M125" s="224" t="s">
        <v>1</v>
      </c>
      <c r="N125" s="225" t="s">
        <v>42</v>
      </c>
      <c r="O125" s="90"/>
      <c r="P125" s="226">
        <f>O125*H125</f>
        <v>0</v>
      </c>
      <c r="Q125" s="226">
        <v>0</v>
      </c>
      <c r="R125" s="226">
        <f>Q125*H125</f>
        <v>0</v>
      </c>
      <c r="S125" s="226">
        <v>0</v>
      </c>
      <c r="T125" s="227">
        <f>S125*H125</f>
        <v>0</v>
      </c>
      <c r="U125" s="37"/>
      <c r="V125" s="37"/>
      <c r="W125" s="37"/>
      <c r="X125" s="37"/>
      <c r="Y125" s="37"/>
      <c r="Z125" s="37"/>
      <c r="AA125" s="37"/>
      <c r="AB125" s="37"/>
      <c r="AC125" s="37"/>
      <c r="AD125" s="37"/>
      <c r="AE125" s="37"/>
      <c r="AR125" s="228" t="s">
        <v>225</v>
      </c>
      <c r="AT125" s="228" t="s">
        <v>142</v>
      </c>
      <c r="AU125" s="228" t="s">
        <v>87</v>
      </c>
      <c r="AY125" s="16" t="s">
        <v>139</v>
      </c>
      <c r="BE125" s="229">
        <f>IF(N125="základní",J125,0)</f>
        <v>0</v>
      </c>
      <c r="BF125" s="229">
        <f>IF(N125="snížená",J125,0)</f>
        <v>0</v>
      </c>
      <c r="BG125" s="229">
        <f>IF(N125="zákl. přenesená",J125,0)</f>
        <v>0</v>
      </c>
      <c r="BH125" s="229">
        <f>IF(N125="sníž. přenesená",J125,0)</f>
        <v>0</v>
      </c>
      <c r="BI125" s="229">
        <f>IF(N125="nulová",J125,0)</f>
        <v>0</v>
      </c>
      <c r="BJ125" s="16" t="s">
        <v>85</v>
      </c>
      <c r="BK125" s="229">
        <f>ROUND(I125*H125,2)</f>
        <v>0</v>
      </c>
      <c r="BL125" s="16" t="s">
        <v>225</v>
      </c>
      <c r="BM125" s="228" t="s">
        <v>830</v>
      </c>
    </row>
    <row r="126" s="2" customFormat="1">
      <c r="A126" s="37"/>
      <c r="B126" s="38"/>
      <c r="C126" s="39"/>
      <c r="D126" s="230" t="s">
        <v>149</v>
      </c>
      <c r="E126" s="39"/>
      <c r="F126" s="231" t="s">
        <v>829</v>
      </c>
      <c r="G126" s="39"/>
      <c r="H126" s="39"/>
      <c r="I126" s="232"/>
      <c r="J126" s="39"/>
      <c r="K126" s="39"/>
      <c r="L126" s="43"/>
      <c r="M126" s="233"/>
      <c r="N126" s="234"/>
      <c r="O126" s="90"/>
      <c r="P126" s="90"/>
      <c r="Q126" s="90"/>
      <c r="R126" s="90"/>
      <c r="S126" s="90"/>
      <c r="T126" s="91"/>
      <c r="U126" s="37"/>
      <c r="V126" s="37"/>
      <c r="W126" s="37"/>
      <c r="X126" s="37"/>
      <c r="Y126" s="37"/>
      <c r="Z126" s="37"/>
      <c r="AA126" s="37"/>
      <c r="AB126" s="37"/>
      <c r="AC126" s="37"/>
      <c r="AD126" s="37"/>
      <c r="AE126" s="37"/>
      <c r="AT126" s="16" t="s">
        <v>149</v>
      </c>
      <c r="AU126" s="16" t="s">
        <v>87</v>
      </c>
    </row>
    <row r="127" s="2" customFormat="1" ht="24.15" customHeight="1">
      <c r="A127" s="37"/>
      <c r="B127" s="38"/>
      <c r="C127" s="217" t="s">
        <v>156</v>
      </c>
      <c r="D127" s="217" t="s">
        <v>142</v>
      </c>
      <c r="E127" s="218" t="s">
        <v>831</v>
      </c>
      <c r="F127" s="219" t="s">
        <v>832</v>
      </c>
      <c r="G127" s="220" t="s">
        <v>153</v>
      </c>
      <c r="H127" s="221">
        <v>6</v>
      </c>
      <c r="I127" s="222"/>
      <c r="J127" s="223">
        <f>ROUND(I127*H127,2)</f>
        <v>0</v>
      </c>
      <c r="K127" s="219" t="s">
        <v>1</v>
      </c>
      <c r="L127" s="43"/>
      <c r="M127" s="224" t="s">
        <v>1</v>
      </c>
      <c r="N127" s="225" t="s">
        <v>42</v>
      </c>
      <c r="O127" s="90"/>
      <c r="P127" s="226">
        <f>O127*H127</f>
        <v>0</v>
      </c>
      <c r="Q127" s="226">
        <v>0</v>
      </c>
      <c r="R127" s="226">
        <f>Q127*H127</f>
        <v>0</v>
      </c>
      <c r="S127" s="226">
        <v>0</v>
      </c>
      <c r="T127" s="227">
        <f>S127*H127</f>
        <v>0</v>
      </c>
      <c r="U127" s="37"/>
      <c r="V127" s="37"/>
      <c r="W127" s="37"/>
      <c r="X127" s="37"/>
      <c r="Y127" s="37"/>
      <c r="Z127" s="37"/>
      <c r="AA127" s="37"/>
      <c r="AB127" s="37"/>
      <c r="AC127" s="37"/>
      <c r="AD127" s="37"/>
      <c r="AE127" s="37"/>
      <c r="AR127" s="228" t="s">
        <v>225</v>
      </c>
      <c r="AT127" s="228" t="s">
        <v>142</v>
      </c>
      <c r="AU127" s="228" t="s">
        <v>87</v>
      </c>
      <c r="AY127" s="16" t="s">
        <v>139</v>
      </c>
      <c r="BE127" s="229">
        <f>IF(N127="základní",J127,0)</f>
        <v>0</v>
      </c>
      <c r="BF127" s="229">
        <f>IF(N127="snížená",J127,0)</f>
        <v>0</v>
      </c>
      <c r="BG127" s="229">
        <f>IF(N127="zákl. přenesená",J127,0)</f>
        <v>0</v>
      </c>
      <c r="BH127" s="229">
        <f>IF(N127="sníž. přenesená",J127,0)</f>
        <v>0</v>
      </c>
      <c r="BI127" s="229">
        <f>IF(N127="nulová",J127,0)</f>
        <v>0</v>
      </c>
      <c r="BJ127" s="16" t="s">
        <v>85</v>
      </c>
      <c r="BK127" s="229">
        <f>ROUND(I127*H127,2)</f>
        <v>0</v>
      </c>
      <c r="BL127" s="16" t="s">
        <v>225</v>
      </c>
      <c r="BM127" s="228" t="s">
        <v>833</v>
      </c>
    </row>
    <row r="128" s="2" customFormat="1">
      <c r="A128" s="37"/>
      <c r="B128" s="38"/>
      <c r="C128" s="39"/>
      <c r="D128" s="230" t="s">
        <v>149</v>
      </c>
      <c r="E128" s="39"/>
      <c r="F128" s="231" t="s">
        <v>832</v>
      </c>
      <c r="G128" s="39"/>
      <c r="H128" s="39"/>
      <c r="I128" s="232"/>
      <c r="J128" s="39"/>
      <c r="K128" s="39"/>
      <c r="L128" s="43"/>
      <c r="M128" s="233"/>
      <c r="N128" s="234"/>
      <c r="O128" s="90"/>
      <c r="P128" s="90"/>
      <c r="Q128" s="90"/>
      <c r="R128" s="90"/>
      <c r="S128" s="90"/>
      <c r="T128" s="91"/>
      <c r="U128" s="37"/>
      <c r="V128" s="37"/>
      <c r="W128" s="37"/>
      <c r="X128" s="37"/>
      <c r="Y128" s="37"/>
      <c r="Z128" s="37"/>
      <c r="AA128" s="37"/>
      <c r="AB128" s="37"/>
      <c r="AC128" s="37"/>
      <c r="AD128" s="37"/>
      <c r="AE128" s="37"/>
      <c r="AT128" s="16" t="s">
        <v>149</v>
      </c>
      <c r="AU128" s="16" t="s">
        <v>87</v>
      </c>
    </row>
    <row r="129" s="2" customFormat="1" ht="14.4" customHeight="1">
      <c r="A129" s="37"/>
      <c r="B129" s="38"/>
      <c r="C129" s="217" t="s">
        <v>147</v>
      </c>
      <c r="D129" s="217" t="s">
        <v>142</v>
      </c>
      <c r="E129" s="218" t="s">
        <v>834</v>
      </c>
      <c r="F129" s="219" t="s">
        <v>835</v>
      </c>
      <c r="G129" s="220" t="s">
        <v>153</v>
      </c>
      <c r="H129" s="221">
        <v>1</v>
      </c>
      <c r="I129" s="222"/>
      <c r="J129" s="223">
        <f>ROUND(I129*H129,2)</f>
        <v>0</v>
      </c>
      <c r="K129" s="219" t="s">
        <v>1</v>
      </c>
      <c r="L129" s="43"/>
      <c r="M129" s="224" t="s">
        <v>1</v>
      </c>
      <c r="N129" s="225" t="s">
        <v>42</v>
      </c>
      <c r="O129" s="90"/>
      <c r="P129" s="226">
        <f>O129*H129</f>
        <v>0</v>
      </c>
      <c r="Q129" s="226">
        <v>0</v>
      </c>
      <c r="R129" s="226">
        <f>Q129*H129</f>
        <v>0</v>
      </c>
      <c r="S129" s="226">
        <v>0</v>
      </c>
      <c r="T129" s="227">
        <f>S129*H129</f>
        <v>0</v>
      </c>
      <c r="U129" s="37"/>
      <c r="V129" s="37"/>
      <c r="W129" s="37"/>
      <c r="X129" s="37"/>
      <c r="Y129" s="37"/>
      <c r="Z129" s="37"/>
      <c r="AA129" s="37"/>
      <c r="AB129" s="37"/>
      <c r="AC129" s="37"/>
      <c r="AD129" s="37"/>
      <c r="AE129" s="37"/>
      <c r="AR129" s="228" t="s">
        <v>225</v>
      </c>
      <c r="AT129" s="228" t="s">
        <v>142</v>
      </c>
      <c r="AU129" s="228" t="s">
        <v>87</v>
      </c>
      <c r="AY129" s="16" t="s">
        <v>139</v>
      </c>
      <c r="BE129" s="229">
        <f>IF(N129="základní",J129,0)</f>
        <v>0</v>
      </c>
      <c r="BF129" s="229">
        <f>IF(N129="snížená",J129,0)</f>
        <v>0</v>
      </c>
      <c r="BG129" s="229">
        <f>IF(N129="zákl. přenesená",J129,0)</f>
        <v>0</v>
      </c>
      <c r="BH129" s="229">
        <f>IF(N129="sníž. přenesená",J129,0)</f>
        <v>0</v>
      </c>
      <c r="BI129" s="229">
        <f>IF(N129="nulová",J129,0)</f>
        <v>0</v>
      </c>
      <c r="BJ129" s="16" t="s">
        <v>85</v>
      </c>
      <c r="BK129" s="229">
        <f>ROUND(I129*H129,2)</f>
        <v>0</v>
      </c>
      <c r="BL129" s="16" t="s">
        <v>225</v>
      </c>
      <c r="BM129" s="228" t="s">
        <v>836</v>
      </c>
    </row>
    <row r="130" s="2" customFormat="1">
      <c r="A130" s="37"/>
      <c r="B130" s="38"/>
      <c r="C130" s="39"/>
      <c r="D130" s="230" t="s">
        <v>149</v>
      </c>
      <c r="E130" s="39"/>
      <c r="F130" s="231" t="s">
        <v>835</v>
      </c>
      <c r="G130" s="39"/>
      <c r="H130" s="39"/>
      <c r="I130" s="232"/>
      <c r="J130" s="39"/>
      <c r="K130" s="39"/>
      <c r="L130" s="43"/>
      <c r="M130" s="233"/>
      <c r="N130" s="234"/>
      <c r="O130" s="90"/>
      <c r="P130" s="90"/>
      <c r="Q130" s="90"/>
      <c r="R130" s="90"/>
      <c r="S130" s="90"/>
      <c r="T130" s="91"/>
      <c r="U130" s="37"/>
      <c r="V130" s="37"/>
      <c r="W130" s="37"/>
      <c r="X130" s="37"/>
      <c r="Y130" s="37"/>
      <c r="Z130" s="37"/>
      <c r="AA130" s="37"/>
      <c r="AB130" s="37"/>
      <c r="AC130" s="37"/>
      <c r="AD130" s="37"/>
      <c r="AE130" s="37"/>
      <c r="AT130" s="16" t="s">
        <v>149</v>
      </c>
      <c r="AU130" s="16" t="s">
        <v>87</v>
      </c>
    </row>
    <row r="131" s="2" customFormat="1" ht="24.15" customHeight="1">
      <c r="A131" s="37"/>
      <c r="B131" s="38"/>
      <c r="C131" s="217" t="s">
        <v>169</v>
      </c>
      <c r="D131" s="217" t="s">
        <v>142</v>
      </c>
      <c r="E131" s="218" t="s">
        <v>837</v>
      </c>
      <c r="F131" s="219" t="s">
        <v>838</v>
      </c>
      <c r="G131" s="220" t="s">
        <v>153</v>
      </c>
      <c r="H131" s="221">
        <v>1</v>
      </c>
      <c r="I131" s="222"/>
      <c r="J131" s="223">
        <f>ROUND(I131*H131,2)</f>
        <v>0</v>
      </c>
      <c r="K131" s="219" t="s">
        <v>1</v>
      </c>
      <c r="L131" s="43"/>
      <c r="M131" s="224" t="s">
        <v>1</v>
      </c>
      <c r="N131" s="225" t="s">
        <v>42</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225</v>
      </c>
      <c r="AT131" s="228" t="s">
        <v>142</v>
      </c>
      <c r="AU131" s="228" t="s">
        <v>87</v>
      </c>
      <c r="AY131" s="16" t="s">
        <v>139</v>
      </c>
      <c r="BE131" s="229">
        <f>IF(N131="základní",J131,0)</f>
        <v>0</v>
      </c>
      <c r="BF131" s="229">
        <f>IF(N131="snížená",J131,0)</f>
        <v>0</v>
      </c>
      <c r="BG131" s="229">
        <f>IF(N131="zákl. přenesená",J131,0)</f>
        <v>0</v>
      </c>
      <c r="BH131" s="229">
        <f>IF(N131="sníž. přenesená",J131,0)</f>
        <v>0</v>
      </c>
      <c r="BI131" s="229">
        <f>IF(N131="nulová",J131,0)</f>
        <v>0</v>
      </c>
      <c r="BJ131" s="16" t="s">
        <v>85</v>
      </c>
      <c r="BK131" s="229">
        <f>ROUND(I131*H131,2)</f>
        <v>0</v>
      </c>
      <c r="BL131" s="16" t="s">
        <v>225</v>
      </c>
      <c r="BM131" s="228" t="s">
        <v>839</v>
      </c>
    </row>
    <row r="132" s="2" customFormat="1">
      <c r="A132" s="37"/>
      <c r="B132" s="38"/>
      <c r="C132" s="39"/>
      <c r="D132" s="230" t="s">
        <v>149</v>
      </c>
      <c r="E132" s="39"/>
      <c r="F132" s="231" t="s">
        <v>838</v>
      </c>
      <c r="G132" s="39"/>
      <c r="H132" s="39"/>
      <c r="I132" s="232"/>
      <c r="J132" s="39"/>
      <c r="K132" s="39"/>
      <c r="L132" s="43"/>
      <c r="M132" s="233"/>
      <c r="N132" s="234"/>
      <c r="O132" s="90"/>
      <c r="P132" s="90"/>
      <c r="Q132" s="90"/>
      <c r="R132" s="90"/>
      <c r="S132" s="90"/>
      <c r="T132" s="91"/>
      <c r="U132" s="37"/>
      <c r="V132" s="37"/>
      <c r="W132" s="37"/>
      <c r="X132" s="37"/>
      <c r="Y132" s="37"/>
      <c r="Z132" s="37"/>
      <c r="AA132" s="37"/>
      <c r="AB132" s="37"/>
      <c r="AC132" s="37"/>
      <c r="AD132" s="37"/>
      <c r="AE132" s="37"/>
      <c r="AT132" s="16" t="s">
        <v>149</v>
      </c>
      <c r="AU132" s="16" t="s">
        <v>87</v>
      </c>
    </row>
    <row r="133" s="2" customFormat="1" ht="14.4" customHeight="1">
      <c r="A133" s="37"/>
      <c r="B133" s="38"/>
      <c r="C133" s="217" t="s">
        <v>140</v>
      </c>
      <c r="D133" s="217" t="s">
        <v>142</v>
      </c>
      <c r="E133" s="218" t="s">
        <v>840</v>
      </c>
      <c r="F133" s="219" t="s">
        <v>841</v>
      </c>
      <c r="G133" s="220" t="s">
        <v>153</v>
      </c>
      <c r="H133" s="221">
        <v>1</v>
      </c>
      <c r="I133" s="222"/>
      <c r="J133" s="223">
        <f>ROUND(I133*H133,2)</f>
        <v>0</v>
      </c>
      <c r="K133" s="219" t="s">
        <v>1</v>
      </c>
      <c r="L133" s="43"/>
      <c r="M133" s="224" t="s">
        <v>1</v>
      </c>
      <c r="N133" s="225" t="s">
        <v>42</v>
      </c>
      <c r="O133" s="90"/>
      <c r="P133" s="226">
        <f>O133*H133</f>
        <v>0</v>
      </c>
      <c r="Q133" s="226">
        <v>0</v>
      </c>
      <c r="R133" s="226">
        <f>Q133*H133</f>
        <v>0</v>
      </c>
      <c r="S133" s="226">
        <v>0</v>
      </c>
      <c r="T133" s="227">
        <f>S133*H133</f>
        <v>0</v>
      </c>
      <c r="U133" s="37"/>
      <c r="V133" s="37"/>
      <c r="W133" s="37"/>
      <c r="X133" s="37"/>
      <c r="Y133" s="37"/>
      <c r="Z133" s="37"/>
      <c r="AA133" s="37"/>
      <c r="AB133" s="37"/>
      <c r="AC133" s="37"/>
      <c r="AD133" s="37"/>
      <c r="AE133" s="37"/>
      <c r="AR133" s="228" t="s">
        <v>225</v>
      </c>
      <c r="AT133" s="228" t="s">
        <v>142</v>
      </c>
      <c r="AU133" s="228" t="s">
        <v>87</v>
      </c>
      <c r="AY133" s="16" t="s">
        <v>139</v>
      </c>
      <c r="BE133" s="229">
        <f>IF(N133="základní",J133,0)</f>
        <v>0</v>
      </c>
      <c r="BF133" s="229">
        <f>IF(N133="snížená",J133,0)</f>
        <v>0</v>
      </c>
      <c r="BG133" s="229">
        <f>IF(N133="zákl. přenesená",J133,0)</f>
        <v>0</v>
      </c>
      <c r="BH133" s="229">
        <f>IF(N133="sníž. přenesená",J133,0)</f>
        <v>0</v>
      </c>
      <c r="BI133" s="229">
        <f>IF(N133="nulová",J133,0)</f>
        <v>0</v>
      </c>
      <c r="BJ133" s="16" t="s">
        <v>85</v>
      </c>
      <c r="BK133" s="229">
        <f>ROUND(I133*H133,2)</f>
        <v>0</v>
      </c>
      <c r="BL133" s="16" t="s">
        <v>225</v>
      </c>
      <c r="BM133" s="228" t="s">
        <v>842</v>
      </c>
    </row>
    <row r="134" s="2" customFormat="1">
      <c r="A134" s="37"/>
      <c r="B134" s="38"/>
      <c r="C134" s="39"/>
      <c r="D134" s="230" t="s">
        <v>149</v>
      </c>
      <c r="E134" s="39"/>
      <c r="F134" s="231" t="s">
        <v>841</v>
      </c>
      <c r="G134" s="39"/>
      <c r="H134" s="39"/>
      <c r="I134" s="232"/>
      <c r="J134" s="39"/>
      <c r="K134" s="39"/>
      <c r="L134" s="43"/>
      <c r="M134" s="233"/>
      <c r="N134" s="234"/>
      <c r="O134" s="90"/>
      <c r="P134" s="90"/>
      <c r="Q134" s="90"/>
      <c r="R134" s="90"/>
      <c r="S134" s="90"/>
      <c r="T134" s="91"/>
      <c r="U134" s="37"/>
      <c r="V134" s="37"/>
      <c r="W134" s="37"/>
      <c r="X134" s="37"/>
      <c r="Y134" s="37"/>
      <c r="Z134" s="37"/>
      <c r="AA134" s="37"/>
      <c r="AB134" s="37"/>
      <c r="AC134" s="37"/>
      <c r="AD134" s="37"/>
      <c r="AE134" s="37"/>
      <c r="AT134" s="16" t="s">
        <v>149</v>
      </c>
      <c r="AU134" s="16" t="s">
        <v>87</v>
      </c>
    </row>
    <row r="135" s="2" customFormat="1" ht="14.4" customHeight="1">
      <c r="A135" s="37"/>
      <c r="B135" s="38"/>
      <c r="C135" s="217" t="s">
        <v>184</v>
      </c>
      <c r="D135" s="217" t="s">
        <v>142</v>
      </c>
      <c r="E135" s="218" t="s">
        <v>843</v>
      </c>
      <c r="F135" s="219" t="s">
        <v>844</v>
      </c>
      <c r="G135" s="220" t="s">
        <v>153</v>
      </c>
      <c r="H135" s="221">
        <v>1</v>
      </c>
      <c r="I135" s="222"/>
      <c r="J135" s="223">
        <f>ROUND(I135*H135,2)</f>
        <v>0</v>
      </c>
      <c r="K135" s="219" t="s">
        <v>1</v>
      </c>
      <c r="L135" s="43"/>
      <c r="M135" s="224" t="s">
        <v>1</v>
      </c>
      <c r="N135" s="225" t="s">
        <v>42</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225</v>
      </c>
      <c r="AT135" s="228" t="s">
        <v>142</v>
      </c>
      <c r="AU135" s="228" t="s">
        <v>87</v>
      </c>
      <c r="AY135" s="16" t="s">
        <v>139</v>
      </c>
      <c r="BE135" s="229">
        <f>IF(N135="základní",J135,0)</f>
        <v>0</v>
      </c>
      <c r="BF135" s="229">
        <f>IF(N135="snížená",J135,0)</f>
        <v>0</v>
      </c>
      <c r="BG135" s="229">
        <f>IF(N135="zákl. přenesená",J135,0)</f>
        <v>0</v>
      </c>
      <c r="BH135" s="229">
        <f>IF(N135="sníž. přenesená",J135,0)</f>
        <v>0</v>
      </c>
      <c r="BI135" s="229">
        <f>IF(N135="nulová",J135,0)</f>
        <v>0</v>
      </c>
      <c r="BJ135" s="16" t="s">
        <v>85</v>
      </c>
      <c r="BK135" s="229">
        <f>ROUND(I135*H135,2)</f>
        <v>0</v>
      </c>
      <c r="BL135" s="16" t="s">
        <v>225</v>
      </c>
      <c r="BM135" s="228" t="s">
        <v>845</v>
      </c>
    </row>
    <row r="136" s="2" customFormat="1">
      <c r="A136" s="37"/>
      <c r="B136" s="38"/>
      <c r="C136" s="39"/>
      <c r="D136" s="230" t="s">
        <v>149</v>
      </c>
      <c r="E136" s="39"/>
      <c r="F136" s="231" t="s">
        <v>844</v>
      </c>
      <c r="G136" s="39"/>
      <c r="H136" s="39"/>
      <c r="I136" s="232"/>
      <c r="J136" s="39"/>
      <c r="K136" s="39"/>
      <c r="L136" s="43"/>
      <c r="M136" s="233"/>
      <c r="N136" s="234"/>
      <c r="O136" s="90"/>
      <c r="P136" s="90"/>
      <c r="Q136" s="90"/>
      <c r="R136" s="90"/>
      <c r="S136" s="90"/>
      <c r="T136" s="91"/>
      <c r="U136" s="37"/>
      <c r="V136" s="37"/>
      <c r="W136" s="37"/>
      <c r="X136" s="37"/>
      <c r="Y136" s="37"/>
      <c r="Z136" s="37"/>
      <c r="AA136" s="37"/>
      <c r="AB136" s="37"/>
      <c r="AC136" s="37"/>
      <c r="AD136" s="37"/>
      <c r="AE136" s="37"/>
      <c r="AT136" s="16" t="s">
        <v>149</v>
      </c>
      <c r="AU136" s="16" t="s">
        <v>87</v>
      </c>
    </row>
    <row r="137" s="2" customFormat="1" ht="14.4" customHeight="1">
      <c r="A137" s="37"/>
      <c r="B137" s="38"/>
      <c r="C137" s="217" t="s">
        <v>191</v>
      </c>
      <c r="D137" s="217" t="s">
        <v>142</v>
      </c>
      <c r="E137" s="218" t="s">
        <v>846</v>
      </c>
      <c r="F137" s="219" t="s">
        <v>847</v>
      </c>
      <c r="G137" s="220" t="s">
        <v>153</v>
      </c>
      <c r="H137" s="221">
        <v>2</v>
      </c>
      <c r="I137" s="222"/>
      <c r="J137" s="223">
        <f>ROUND(I137*H137,2)</f>
        <v>0</v>
      </c>
      <c r="K137" s="219" t="s">
        <v>1</v>
      </c>
      <c r="L137" s="43"/>
      <c r="M137" s="224" t="s">
        <v>1</v>
      </c>
      <c r="N137" s="225" t="s">
        <v>42</v>
      </c>
      <c r="O137" s="90"/>
      <c r="P137" s="226">
        <f>O137*H137</f>
        <v>0</v>
      </c>
      <c r="Q137" s="226">
        <v>0</v>
      </c>
      <c r="R137" s="226">
        <f>Q137*H137</f>
        <v>0</v>
      </c>
      <c r="S137" s="226">
        <v>0</v>
      </c>
      <c r="T137" s="227">
        <f>S137*H137</f>
        <v>0</v>
      </c>
      <c r="U137" s="37"/>
      <c r="V137" s="37"/>
      <c r="W137" s="37"/>
      <c r="X137" s="37"/>
      <c r="Y137" s="37"/>
      <c r="Z137" s="37"/>
      <c r="AA137" s="37"/>
      <c r="AB137" s="37"/>
      <c r="AC137" s="37"/>
      <c r="AD137" s="37"/>
      <c r="AE137" s="37"/>
      <c r="AR137" s="228" t="s">
        <v>225</v>
      </c>
      <c r="AT137" s="228" t="s">
        <v>142</v>
      </c>
      <c r="AU137" s="228" t="s">
        <v>87</v>
      </c>
      <c r="AY137" s="16" t="s">
        <v>139</v>
      </c>
      <c r="BE137" s="229">
        <f>IF(N137="základní",J137,0)</f>
        <v>0</v>
      </c>
      <c r="BF137" s="229">
        <f>IF(N137="snížená",J137,0)</f>
        <v>0</v>
      </c>
      <c r="BG137" s="229">
        <f>IF(N137="zákl. přenesená",J137,0)</f>
        <v>0</v>
      </c>
      <c r="BH137" s="229">
        <f>IF(N137="sníž. přenesená",J137,0)</f>
        <v>0</v>
      </c>
      <c r="BI137" s="229">
        <f>IF(N137="nulová",J137,0)</f>
        <v>0</v>
      </c>
      <c r="BJ137" s="16" t="s">
        <v>85</v>
      </c>
      <c r="BK137" s="229">
        <f>ROUND(I137*H137,2)</f>
        <v>0</v>
      </c>
      <c r="BL137" s="16" t="s">
        <v>225</v>
      </c>
      <c r="BM137" s="228" t="s">
        <v>848</v>
      </c>
    </row>
    <row r="138" s="2" customFormat="1">
      <c r="A138" s="37"/>
      <c r="B138" s="38"/>
      <c r="C138" s="39"/>
      <c r="D138" s="230" t="s">
        <v>149</v>
      </c>
      <c r="E138" s="39"/>
      <c r="F138" s="231" t="s">
        <v>847</v>
      </c>
      <c r="G138" s="39"/>
      <c r="H138" s="39"/>
      <c r="I138" s="232"/>
      <c r="J138" s="39"/>
      <c r="K138" s="39"/>
      <c r="L138" s="43"/>
      <c r="M138" s="233"/>
      <c r="N138" s="234"/>
      <c r="O138" s="90"/>
      <c r="P138" s="90"/>
      <c r="Q138" s="90"/>
      <c r="R138" s="90"/>
      <c r="S138" s="90"/>
      <c r="T138" s="91"/>
      <c r="U138" s="37"/>
      <c r="V138" s="37"/>
      <c r="W138" s="37"/>
      <c r="X138" s="37"/>
      <c r="Y138" s="37"/>
      <c r="Z138" s="37"/>
      <c r="AA138" s="37"/>
      <c r="AB138" s="37"/>
      <c r="AC138" s="37"/>
      <c r="AD138" s="37"/>
      <c r="AE138" s="37"/>
      <c r="AT138" s="16" t="s">
        <v>149</v>
      </c>
      <c r="AU138" s="16" t="s">
        <v>87</v>
      </c>
    </row>
    <row r="139" s="2" customFormat="1" ht="14.4" customHeight="1">
      <c r="A139" s="37"/>
      <c r="B139" s="38"/>
      <c r="C139" s="217" t="s">
        <v>161</v>
      </c>
      <c r="D139" s="217" t="s">
        <v>142</v>
      </c>
      <c r="E139" s="218" t="s">
        <v>849</v>
      </c>
      <c r="F139" s="219" t="s">
        <v>850</v>
      </c>
      <c r="G139" s="220" t="s">
        <v>153</v>
      </c>
      <c r="H139" s="221">
        <v>8</v>
      </c>
      <c r="I139" s="222"/>
      <c r="J139" s="223">
        <f>ROUND(I139*H139,2)</f>
        <v>0</v>
      </c>
      <c r="K139" s="219" t="s">
        <v>1</v>
      </c>
      <c r="L139" s="43"/>
      <c r="M139" s="224" t="s">
        <v>1</v>
      </c>
      <c r="N139" s="225" t="s">
        <v>42</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225</v>
      </c>
      <c r="AT139" s="228" t="s">
        <v>142</v>
      </c>
      <c r="AU139" s="228" t="s">
        <v>87</v>
      </c>
      <c r="AY139" s="16" t="s">
        <v>139</v>
      </c>
      <c r="BE139" s="229">
        <f>IF(N139="základní",J139,0)</f>
        <v>0</v>
      </c>
      <c r="BF139" s="229">
        <f>IF(N139="snížená",J139,0)</f>
        <v>0</v>
      </c>
      <c r="BG139" s="229">
        <f>IF(N139="zákl. přenesená",J139,0)</f>
        <v>0</v>
      </c>
      <c r="BH139" s="229">
        <f>IF(N139="sníž. přenesená",J139,0)</f>
        <v>0</v>
      </c>
      <c r="BI139" s="229">
        <f>IF(N139="nulová",J139,0)</f>
        <v>0</v>
      </c>
      <c r="BJ139" s="16" t="s">
        <v>85</v>
      </c>
      <c r="BK139" s="229">
        <f>ROUND(I139*H139,2)</f>
        <v>0</v>
      </c>
      <c r="BL139" s="16" t="s">
        <v>225</v>
      </c>
      <c r="BM139" s="228" t="s">
        <v>851</v>
      </c>
    </row>
    <row r="140" s="2" customFormat="1">
      <c r="A140" s="37"/>
      <c r="B140" s="38"/>
      <c r="C140" s="39"/>
      <c r="D140" s="230" t="s">
        <v>149</v>
      </c>
      <c r="E140" s="39"/>
      <c r="F140" s="231" t="s">
        <v>850</v>
      </c>
      <c r="G140" s="39"/>
      <c r="H140" s="39"/>
      <c r="I140" s="232"/>
      <c r="J140" s="39"/>
      <c r="K140" s="39"/>
      <c r="L140" s="43"/>
      <c r="M140" s="233"/>
      <c r="N140" s="234"/>
      <c r="O140" s="90"/>
      <c r="P140" s="90"/>
      <c r="Q140" s="90"/>
      <c r="R140" s="90"/>
      <c r="S140" s="90"/>
      <c r="T140" s="91"/>
      <c r="U140" s="37"/>
      <c r="V140" s="37"/>
      <c r="W140" s="37"/>
      <c r="X140" s="37"/>
      <c r="Y140" s="37"/>
      <c r="Z140" s="37"/>
      <c r="AA140" s="37"/>
      <c r="AB140" s="37"/>
      <c r="AC140" s="37"/>
      <c r="AD140" s="37"/>
      <c r="AE140" s="37"/>
      <c r="AT140" s="16" t="s">
        <v>149</v>
      </c>
      <c r="AU140" s="16" t="s">
        <v>87</v>
      </c>
    </row>
    <row r="141" s="2" customFormat="1" ht="14.4" customHeight="1">
      <c r="A141" s="37"/>
      <c r="B141" s="38"/>
      <c r="C141" s="217" t="s">
        <v>203</v>
      </c>
      <c r="D141" s="217" t="s">
        <v>142</v>
      </c>
      <c r="E141" s="218" t="s">
        <v>852</v>
      </c>
      <c r="F141" s="219" t="s">
        <v>853</v>
      </c>
      <c r="G141" s="220" t="s">
        <v>153</v>
      </c>
      <c r="H141" s="221">
        <v>1</v>
      </c>
      <c r="I141" s="222"/>
      <c r="J141" s="223">
        <f>ROUND(I141*H141,2)</f>
        <v>0</v>
      </c>
      <c r="K141" s="219" t="s">
        <v>1</v>
      </c>
      <c r="L141" s="43"/>
      <c r="M141" s="224" t="s">
        <v>1</v>
      </c>
      <c r="N141" s="225" t="s">
        <v>42</v>
      </c>
      <c r="O141" s="90"/>
      <c r="P141" s="226">
        <f>O141*H141</f>
        <v>0</v>
      </c>
      <c r="Q141" s="226">
        <v>0</v>
      </c>
      <c r="R141" s="226">
        <f>Q141*H141</f>
        <v>0</v>
      </c>
      <c r="S141" s="226">
        <v>0</v>
      </c>
      <c r="T141" s="227">
        <f>S141*H141</f>
        <v>0</v>
      </c>
      <c r="U141" s="37"/>
      <c r="V141" s="37"/>
      <c r="W141" s="37"/>
      <c r="X141" s="37"/>
      <c r="Y141" s="37"/>
      <c r="Z141" s="37"/>
      <c r="AA141" s="37"/>
      <c r="AB141" s="37"/>
      <c r="AC141" s="37"/>
      <c r="AD141" s="37"/>
      <c r="AE141" s="37"/>
      <c r="AR141" s="228" t="s">
        <v>225</v>
      </c>
      <c r="AT141" s="228" t="s">
        <v>142</v>
      </c>
      <c r="AU141" s="228" t="s">
        <v>87</v>
      </c>
      <c r="AY141" s="16" t="s">
        <v>139</v>
      </c>
      <c r="BE141" s="229">
        <f>IF(N141="základní",J141,0)</f>
        <v>0</v>
      </c>
      <c r="BF141" s="229">
        <f>IF(N141="snížená",J141,0)</f>
        <v>0</v>
      </c>
      <c r="BG141" s="229">
        <f>IF(N141="zákl. přenesená",J141,0)</f>
        <v>0</v>
      </c>
      <c r="BH141" s="229">
        <f>IF(N141="sníž. přenesená",J141,0)</f>
        <v>0</v>
      </c>
      <c r="BI141" s="229">
        <f>IF(N141="nulová",J141,0)</f>
        <v>0</v>
      </c>
      <c r="BJ141" s="16" t="s">
        <v>85</v>
      </c>
      <c r="BK141" s="229">
        <f>ROUND(I141*H141,2)</f>
        <v>0</v>
      </c>
      <c r="BL141" s="16" t="s">
        <v>225</v>
      </c>
      <c r="BM141" s="228" t="s">
        <v>854</v>
      </c>
    </row>
    <row r="142" s="2" customFormat="1">
      <c r="A142" s="37"/>
      <c r="B142" s="38"/>
      <c r="C142" s="39"/>
      <c r="D142" s="230" t="s">
        <v>149</v>
      </c>
      <c r="E142" s="39"/>
      <c r="F142" s="231" t="s">
        <v>853</v>
      </c>
      <c r="G142" s="39"/>
      <c r="H142" s="39"/>
      <c r="I142" s="232"/>
      <c r="J142" s="39"/>
      <c r="K142" s="39"/>
      <c r="L142" s="43"/>
      <c r="M142" s="233"/>
      <c r="N142" s="234"/>
      <c r="O142" s="90"/>
      <c r="P142" s="90"/>
      <c r="Q142" s="90"/>
      <c r="R142" s="90"/>
      <c r="S142" s="90"/>
      <c r="T142" s="91"/>
      <c r="U142" s="37"/>
      <c r="V142" s="37"/>
      <c r="W142" s="37"/>
      <c r="X142" s="37"/>
      <c r="Y142" s="37"/>
      <c r="Z142" s="37"/>
      <c r="AA142" s="37"/>
      <c r="AB142" s="37"/>
      <c r="AC142" s="37"/>
      <c r="AD142" s="37"/>
      <c r="AE142" s="37"/>
      <c r="AT142" s="16" t="s">
        <v>149</v>
      </c>
      <c r="AU142" s="16" t="s">
        <v>87</v>
      </c>
    </row>
    <row r="143" s="2" customFormat="1" ht="14.4" customHeight="1">
      <c r="A143" s="37"/>
      <c r="B143" s="38"/>
      <c r="C143" s="217" t="s">
        <v>211</v>
      </c>
      <c r="D143" s="217" t="s">
        <v>142</v>
      </c>
      <c r="E143" s="218" t="s">
        <v>855</v>
      </c>
      <c r="F143" s="219" t="s">
        <v>856</v>
      </c>
      <c r="G143" s="220" t="s">
        <v>153</v>
      </c>
      <c r="H143" s="221">
        <v>1</v>
      </c>
      <c r="I143" s="222"/>
      <c r="J143" s="223">
        <f>ROUND(I143*H143,2)</f>
        <v>0</v>
      </c>
      <c r="K143" s="219" t="s">
        <v>1</v>
      </c>
      <c r="L143" s="43"/>
      <c r="M143" s="224" t="s">
        <v>1</v>
      </c>
      <c r="N143" s="225" t="s">
        <v>42</v>
      </c>
      <c r="O143" s="90"/>
      <c r="P143" s="226">
        <f>O143*H143</f>
        <v>0</v>
      </c>
      <c r="Q143" s="226">
        <v>0</v>
      </c>
      <c r="R143" s="226">
        <f>Q143*H143</f>
        <v>0</v>
      </c>
      <c r="S143" s="226">
        <v>0</v>
      </c>
      <c r="T143" s="227">
        <f>S143*H143</f>
        <v>0</v>
      </c>
      <c r="U143" s="37"/>
      <c r="V143" s="37"/>
      <c r="W143" s="37"/>
      <c r="X143" s="37"/>
      <c r="Y143" s="37"/>
      <c r="Z143" s="37"/>
      <c r="AA143" s="37"/>
      <c r="AB143" s="37"/>
      <c r="AC143" s="37"/>
      <c r="AD143" s="37"/>
      <c r="AE143" s="37"/>
      <c r="AR143" s="228" t="s">
        <v>225</v>
      </c>
      <c r="AT143" s="228" t="s">
        <v>142</v>
      </c>
      <c r="AU143" s="228" t="s">
        <v>87</v>
      </c>
      <c r="AY143" s="16" t="s">
        <v>139</v>
      </c>
      <c r="BE143" s="229">
        <f>IF(N143="základní",J143,0)</f>
        <v>0</v>
      </c>
      <c r="BF143" s="229">
        <f>IF(N143="snížená",J143,0)</f>
        <v>0</v>
      </c>
      <c r="BG143" s="229">
        <f>IF(N143="zákl. přenesená",J143,0)</f>
        <v>0</v>
      </c>
      <c r="BH143" s="229">
        <f>IF(N143="sníž. přenesená",J143,0)</f>
        <v>0</v>
      </c>
      <c r="BI143" s="229">
        <f>IF(N143="nulová",J143,0)</f>
        <v>0</v>
      </c>
      <c r="BJ143" s="16" t="s">
        <v>85</v>
      </c>
      <c r="BK143" s="229">
        <f>ROUND(I143*H143,2)</f>
        <v>0</v>
      </c>
      <c r="BL143" s="16" t="s">
        <v>225</v>
      </c>
      <c r="BM143" s="228" t="s">
        <v>857</v>
      </c>
    </row>
    <row r="144" s="2" customFormat="1">
      <c r="A144" s="37"/>
      <c r="B144" s="38"/>
      <c r="C144" s="39"/>
      <c r="D144" s="230" t="s">
        <v>149</v>
      </c>
      <c r="E144" s="39"/>
      <c r="F144" s="231" t="s">
        <v>856</v>
      </c>
      <c r="G144" s="39"/>
      <c r="H144" s="39"/>
      <c r="I144" s="232"/>
      <c r="J144" s="39"/>
      <c r="K144" s="39"/>
      <c r="L144" s="43"/>
      <c r="M144" s="233"/>
      <c r="N144" s="234"/>
      <c r="O144" s="90"/>
      <c r="P144" s="90"/>
      <c r="Q144" s="90"/>
      <c r="R144" s="90"/>
      <c r="S144" s="90"/>
      <c r="T144" s="91"/>
      <c r="U144" s="37"/>
      <c r="V144" s="37"/>
      <c r="W144" s="37"/>
      <c r="X144" s="37"/>
      <c r="Y144" s="37"/>
      <c r="Z144" s="37"/>
      <c r="AA144" s="37"/>
      <c r="AB144" s="37"/>
      <c r="AC144" s="37"/>
      <c r="AD144" s="37"/>
      <c r="AE144" s="37"/>
      <c r="AT144" s="16" t="s">
        <v>149</v>
      </c>
      <c r="AU144" s="16" t="s">
        <v>87</v>
      </c>
    </row>
    <row r="145" s="2" customFormat="1" ht="14.4" customHeight="1">
      <c r="A145" s="37"/>
      <c r="B145" s="38"/>
      <c r="C145" s="217" t="s">
        <v>221</v>
      </c>
      <c r="D145" s="217" t="s">
        <v>142</v>
      </c>
      <c r="E145" s="218" t="s">
        <v>858</v>
      </c>
      <c r="F145" s="219" t="s">
        <v>859</v>
      </c>
      <c r="G145" s="220" t="s">
        <v>153</v>
      </c>
      <c r="H145" s="221">
        <v>2</v>
      </c>
      <c r="I145" s="222"/>
      <c r="J145" s="223">
        <f>ROUND(I145*H145,2)</f>
        <v>0</v>
      </c>
      <c r="K145" s="219" t="s">
        <v>1</v>
      </c>
      <c r="L145" s="43"/>
      <c r="M145" s="224" t="s">
        <v>1</v>
      </c>
      <c r="N145" s="225" t="s">
        <v>42</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225</v>
      </c>
      <c r="AT145" s="228" t="s">
        <v>142</v>
      </c>
      <c r="AU145" s="228" t="s">
        <v>87</v>
      </c>
      <c r="AY145" s="16" t="s">
        <v>139</v>
      </c>
      <c r="BE145" s="229">
        <f>IF(N145="základní",J145,0)</f>
        <v>0</v>
      </c>
      <c r="BF145" s="229">
        <f>IF(N145="snížená",J145,0)</f>
        <v>0</v>
      </c>
      <c r="BG145" s="229">
        <f>IF(N145="zákl. přenesená",J145,0)</f>
        <v>0</v>
      </c>
      <c r="BH145" s="229">
        <f>IF(N145="sníž. přenesená",J145,0)</f>
        <v>0</v>
      </c>
      <c r="BI145" s="229">
        <f>IF(N145="nulová",J145,0)</f>
        <v>0</v>
      </c>
      <c r="BJ145" s="16" t="s">
        <v>85</v>
      </c>
      <c r="BK145" s="229">
        <f>ROUND(I145*H145,2)</f>
        <v>0</v>
      </c>
      <c r="BL145" s="16" t="s">
        <v>225</v>
      </c>
      <c r="BM145" s="228" t="s">
        <v>860</v>
      </c>
    </row>
    <row r="146" s="2" customFormat="1">
      <c r="A146" s="37"/>
      <c r="B146" s="38"/>
      <c r="C146" s="39"/>
      <c r="D146" s="230" t="s">
        <v>149</v>
      </c>
      <c r="E146" s="39"/>
      <c r="F146" s="231" t="s">
        <v>859</v>
      </c>
      <c r="G146" s="39"/>
      <c r="H146" s="39"/>
      <c r="I146" s="232"/>
      <c r="J146" s="39"/>
      <c r="K146" s="39"/>
      <c r="L146" s="43"/>
      <c r="M146" s="233"/>
      <c r="N146" s="234"/>
      <c r="O146" s="90"/>
      <c r="P146" s="90"/>
      <c r="Q146" s="90"/>
      <c r="R146" s="90"/>
      <c r="S146" s="90"/>
      <c r="T146" s="91"/>
      <c r="U146" s="37"/>
      <c r="V146" s="37"/>
      <c r="W146" s="37"/>
      <c r="X146" s="37"/>
      <c r="Y146" s="37"/>
      <c r="Z146" s="37"/>
      <c r="AA146" s="37"/>
      <c r="AB146" s="37"/>
      <c r="AC146" s="37"/>
      <c r="AD146" s="37"/>
      <c r="AE146" s="37"/>
      <c r="AT146" s="16" t="s">
        <v>149</v>
      </c>
      <c r="AU146" s="16" t="s">
        <v>87</v>
      </c>
    </row>
    <row r="147" s="2" customFormat="1" ht="14.4" customHeight="1">
      <c r="A147" s="37"/>
      <c r="B147" s="38"/>
      <c r="C147" s="217" t="s">
        <v>229</v>
      </c>
      <c r="D147" s="217" t="s">
        <v>142</v>
      </c>
      <c r="E147" s="218" t="s">
        <v>861</v>
      </c>
      <c r="F147" s="219" t="s">
        <v>862</v>
      </c>
      <c r="G147" s="220" t="s">
        <v>153</v>
      </c>
      <c r="H147" s="221">
        <v>1</v>
      </c>
      <c r="I147" s="222"/>
      <c r="J147" s="223">
        <f>ROUND(I147*H147,2)</f>
        <v>0</v>
      </c>
      <c r="K147" s="219" t="s">
        <v>1</v>
      </c>
      <c r="L147" s="43"/>
      <c r="M147" s="224" t="s">
        <v>1</v>
      </c>
      <c r="N147" s="225" t="s">
        <v>42</v>
      </c>
      <c r="O147" s="90"/>
      <c r="P147" s="226">
        <f>O147*H147</f>
        <v>0</v>
      </c>
      <c r="Q147" s="226">
        <v>0</v>
      </c>
      <c r="R147" s="226">
        <f>Q147*H147</f>
        <v>0</v>
      </c>
      <c r="S147" s="226">
        <v>0</v>
      </c>
      <c r="T147" s="227">
        <f>S147*H147</f>
        <v>0</v>
      </c>
      <c r="U147" s="37"/>
      <c r="V147" s="37"/>
      <c r="W147" s="37"/>
      <c r="X147" s="37"/>
      <c r="Y147" s="37"/>
      <c r="Z147" s="37"/>
      <c r="AA147" s="37"/>
      <c r="AB147" s="37"/>
      <c r="AC147" s="37"/>
      <c r="AD147" s="37"/>
      <c r="AE147" s="37"/>
      <c r="AR147" s="228" t="s">
        <v>225</v>
      </c>
      <c r="AT147" s="228" t="s">
        <v>142</v>
      </c>
      <c r="AU147" s="228" t="s">
        <v>87</v>
      </c>
      <c r="AY147" s="16" t="s">
        <v>139</v>
      </c>
      <c r="BE147" s="229">
        <f>IF(N147="základní",J147,0)</f>
        <v>0</v>
      </c>
      <c r="BF147" s="229">
        <f>IF(N147="snížená",J147,0)</f>
        <v>0</v>
      </c>
      <c r="BG147" s="229">
        <f>IF(N147="zákl. přenesená",J147,0)</f>
        <v>0</v>
      </c>
      <c r="BH147" s="229">
        <f>IF(N147="sníž. přenesená",J147,0)</f>
        <v>0</v>
      </c>
      <c r="BI147" s="229">
        <f>IF(N147="nulová",J147,0)</f>
        <v>0</v>
      </c>
      <c r="BJ147" s="16" t="s">
        <v>85</v>
      </c>
      <c r="BK147" s="229">
        <f>ROUND(I147*H147,2)</f>
        <v>0</v>
      </c>
      <c r="BL147" s="16" t="s">
        <v>225</v>
      </c>
      <c r="BM147" s="228" t="s">
        <v>863</v>
      </c>
    </row>
    <row r="148" s="2" customFormat="1">
      <c r="A148" s="37"/>
      <c r="B148" s="38"/>
      <c r="C148" s="39"/>
      <c r="D148" s="230" t="s">
        <v>149</v>
      </c>
      <c r="E148" s="39"/>
      <c r="F148" s="231" t="s">
        <v>862</v>
      </c>
      <c r="G148" s="39"/>
      <c r="H148" s="39"/>
      <c r="I148" s="232"/>
      <c r="J148" s="39"/>
      <c r="K148" s="39"/>
      <c r="L148" s="43"/>
      <c r="M148" s="233"/>
      <c r="N148" s="234"/>
      <c r="O148" s="90"/>
      <c r="P148" s="90"/>
      <c r="Q148" s="90"/>
      <c r="R148" s="90"/>
      <c r="S148" s="90"/>
      <c r="T148" s="91"/>
      <c r="U148" s="37"/>
      <c r="V148" s="37"/>
      <c r="W148" s="37"/>
      <c r="X148" s="37"/>
      <c r="Y148" s="37"/>
      <c r="Z148" s="37"/>
      <c r="AA148" s="37"/>
      <c r="AB148" s="37"/>
      <c r="AC148" s="37"/>
      <c r="AD148" s="37"/>
      <c r="AE148" s="37"/>
      <c r="AT148" s="16" t="s">
        <v>149</v>
      </c>
      <c r="AU148" s="16" t="s">
        <v>87</v>
      </c>
    </row>
    <row r="149" s="2" customFormat="1" ht="14.4" customHeight="1">
      <c r="A149" s="37"/>
      <c r="B149" s="38"/>
      <c r="C149" s="217" t="s">
        <v>237</v>
      </c>
      <c r="D149" s="217" t="s">
        <v>142</v>
      </c>
      <c r="E149" s="218" t="s">
        <v>864</v>
      </c>
      <c r="F149" s="219" t="s">
        <v>865</v>
      </c>
      <c r="G149" s="220" t="s">
        <v>153</v>
      </c>
      <c r="H149" s="221">
        <v>1</v>
      </c>
      <c r="I149" s="222"/>
      <c r="J149" s="223">
        <f>ROUND(I149*H149,2)</f>
        <v>0</v>
      </c>
      <c r="K149" s="219" t="s">
        <v>1</v>
      </c>
      <c r="L149" s="43"/>
      <c r="M149" s="224" t="s">
        <v>1</v>
      </c>
      <c r="N149" s="225" t="s">
        <v>42</v>
      </c>
      <c r="O149" s="90"/>
      <c r="P149" s="226">
        <f>O149*H149</f>
        <v>0</v>
      </c>
      <c r="Q149" s="226">
        <v>0</v>
      </c>
      <c r="R149" s="226">
        <f>Q149*H149</f>
        <v>0</v>
      </c>
      <c r="S149" s="226">
        <v>0</v>
      </c>
      <c r="T149" s="227">
        <f>S149*H149</f>
        <v>0</v>
      </c>
      <c r="U149" s="37"/>
      <c r="V149" s="37"/>
      <c r="W149" s="37"/>
      <c r="X149" s="37"/>
      <c r="Y149" s="37"/>
      <c r="Z149" s="37"/>
      <c r="AA149" s="37"/>
      <c r="AB149" s="37"/>
      <c r="AC149" s="37"/>
      <c r="AD149" s="37"/>
      <c r="AE149" s="37"/>
      <c r="AR149" s="228" t="s">
        <v>225</v>
      </c>
      <c r="AT149" s="228" t="s">
        <v>142</v>
      </c>
      <c r="AU149" s="228" t="s">
        <v>87</v>
      </c>
      <c r="AY149" s="16" t="s">
        <v>139</v>
      </c>
      <c r="BE149" s="229">
        <f>IF(N149="základní",J149,0)</f>
        <v>0</v>
      </c>
      <c r="BF149" s="229">
        <f>IF(N149="snížená",J149,0)</f>
        <v>0</v>
      </c>
      <c r="BG149" s="229">
        <f>IF(N149="zákl. přenesená",J149,0)</f>
        <v>0</v>
      </c>
      <c r="BH149" s="229">
        <f>IF(N149="sníž. přenesená",J149,0)</f>
        <v>0</v>
      </c>
      <c r="BI149" s="229">
        <f>IF(N149="nulová",J149,0)</f>
        <v>0</v>
      </c>
      <c r="BJ149" s="16" t="s">
        <v>85</v>
      </c>
      <c r="BK149" s="229">
        <f>ROUND(I149*H149,2)</f>
        <v>0</v>
      </c>
      <c r="BL149" s="16" t="s">
        <v>225</v>
      </c>
      <c r="BM149" s="228" t="s">
        <v>866</v>
      </c>
    </row>
    <row r="150" s="2" customFormat="1">
      <c r="A150" s="37"/>
      <c r="B150" s="38"/>
      <c r="C150" s="39"/>
      <c r="D150" s="230" t="s">
        <v>149</v>
      </c>
      <c r="E150" s="39"/>
      <c r="F150" s="231" t="s">
        <v>865</v>
      </c>
      <c r="G150" s="39"/>
      <c r="H150" s="39"/>
      <c r="I150" s="232"/>
      <c r="J150" s="39"/>
      <c r="K150" s="39"/>
      <c r="L150" s="43"/>
      <c r="M150" s="233"/>
      <c r="N150" s="234"/>
      <c r="O150" s="90"/>
      <c r="P150" s="90"/>
      <c r="Q150" s="90"/>
      <c r="R150" s="90"/>
      <c r="S150" s="90"/>
      <c r="T150" s="91"/>
      <c r="U150" s="37"/>
      <c r="V150" s="37"/>
      <c r="W150" s="37"/>
      <c r="X150" s="37"/>
      <c r="Y150" s="37"/>
      <c r="Z150" s="37"/>
      <c r="AA150" s="37"/>
      <c r="AB150" s="37"/>
      <c r="AC150" s="37"/>
      <c r="AD150" s="37"/>
      <c r="AE150" s="37"/>
      <c r="AT150" s="16" t="s">
        <v>149</v>
      </c>
      <c r="AU150" s="16" t="s">
        <v>87</v>
      </c>
    </row>
    <row r="151" s="2" customFormat="1" ht="14.4" customHeight="1">
      <c r="A151" s="37"/>
      <c r="B151" s="38"/>
      <c r="C151" s="217" t="s">
        <v>8</v>
      </c>
      <c r="D151" s="217" t="s">
        <v>142</v>
      </c>
      <c r="E151" s="218" t="s">
        <v>867</v>
      </c>
      <c r="F151" s="219" t="s">
        <v>868</v>
      </c>
      <c r="G151" s="220" t="s">
        <v>153</v>
      </c>
      <c r="H151" s="221">
        <v>5</v>
      </c>
      <c r="I151" s="222"/>
      <c r="J151" s="223">
        <f>ROUND(I151*H151,2)</f>
        <v>0</v>
      </c>
      <c r="K151" s="219" t="s">
        <v>1</v>
      </c>
      <c r="L151" s="43"/>
      <c r="M151" s="224" t="s">
        <v>1</v>
      </c>
      <c r="N151" s="225" t="s">
        <v>42</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225</v>
      </c>
      <c r="AT151" s="228" t="s">
        <v>142</v>
      </c>
      <c r="AU151" s="228" t="s">
        <v>87</v>
      </c>
      <c r="AY151" s="16" t="s">
        <v>139</v>
      </c>
      <c r="BE151" s="229">
        <f>IF(N151="základní",J151,0)</f>
        <v>0</v>
      </c>
      <c r="BF151" s="229">
        <f>IF(N151="snížená",J151,0)</f>
        <v>0</v>
      </c>
      <c r="BG151" s="229">
        <f>IF(N151="zákl. přenesená",J151,0)</f>
        <v>0</v>
      </c>
      <c r="BH151" s="229">
        <f>IF(N151="sníž. přenesená",J151,0)</f>
        <v>0</v>
      </c>
      <c r="BI151" s="229">
        <f>IF(N151="nulová",J151,0)</f>
        <v>0</v>
      </c>
      <c r="BJ151" s="16" t="s">
        <v>85</v>
      </c>
      <c r="BK151" s="229">
        <f>ROUND(I151*H151,2)</f>
        <v>0</v>
      </c>
      <c r="BL151" s="16" t="s">
        <v>225</v>
      </c>
      <c r="BM151" s="228" t="s">
        <v>869</v>
      </c>
    </row>
    <row r="152" s="2" customFormat="1">
      <c r="A152" s="37"/>
      <c r="B152" s="38"/>
      <c r="C152" s="39"/>
      <c r="D152" s="230" t="s">
        <v>149</v>
      </c>
      <c r="E152" s="39"/>
      <c r="F152" s="231" t="s">
        <v>868</v>
      </c>
      <c r="G152" s="39"/>
      <c r="H152" s="39"/>
      <c r="I152" s="232"/>
      <c r="J152" s="39"/>
      <c r="K152" s="39"/>
      <c r="L152" s="43"/>
      <c r="M152" s="233"/>
      <c r="N152" s="234"/>
      <c r="O152" s="90"/>
      <c r="P152" s="90"/>
      <c r="Q152" s="90"/>
      <c r="R152" s="90"/>
      <c r="S152" s="90"/>
      <c r="T152" s="91"/>
      <c r="U152" s="37"/>
      <c r="V152" s="37"/>
      <c r="W152" s="37"/>
      <c r="X152" s="37"/>
      <c r="Y152" s="37"/>
      <c r="Z152" s="37"/>
      <c r="AA152" s="37"/>
      <c r="AB152" s="37"/>
      <c r="AC152" s="37"/>
      <c r="AD152" s="37"/>
      <c r="AE152" s="37"/>
      <c r="AT152" s="16" t="s">
        <v>149</v>
      </c>
      <c r="AU152" s="16" t="s">
        <v>87</v>
      </c>
    </row>
    <row r="153" s="2" customFormat="1" ht="14.4" customHeight="1">
      <c r="A153" s="37"/>
      <c r="B153" s="38"/>
      <c r="C153" s="217" t="s">
        <v>225</v>
      </c>
      <c r="D153" s="217" t="s">
        <v>142</v>
      </c>
      <c r="E153" s="218" t="s">
        <v>870</v>
      </c>
      <c r="F153" s="219" t="s">
        <v>871</v>
      </c>
      <c r="G153" s="220" t="s">
        <v>153</v>
      </c>
      <c r="H153" s="221">
        <v>10</v>
      </c>
      <c r="I153" s="222"/>
      <c r="J153" s="223">
        <f>ROUND(I153*H153,2)</f>
        <v>0</v>
      </c>
      <c r="K153" s="219" t="s">
        <v>1</v>
      </c>
      <c r="L153" s="43"/>
      <c r="M153" s="224" t="s">
        <v>1</v>
      </c>
      <c r="N153" s="225" t="s">
        <v>42</v>
      </c>
      <c r="O153" s="90"/>
      <c r="P153" s="226">
        <f>O153*H153</f>
        <v>0</v>
      </c>
      <c r="Q153" s="226">
        <v>0</v>
      </c>
      <c r="R153" s="226">
        <f>Q153*H153</f>
        <v>0</v>
      </c>
      <c r="S153" s="226">
        <v>0</v>
      </c>
      <c r="T153" s="227">
        <f>S153*H153</f>
        <v>0</v>
      </c>
      <c r="U153" s="37"/>
      <c r="V153" s="37"/>
      <c r="W153" s="37"/>
      <c r="X153" s="37"/>
      <c r="Y153" s="37"/>
      <c r="Z153" s="37"/>
      <c r="AA153" s="37"/>
      <c r="AB153" s="37"/>
      <c r="AC153" s="37"/>
      <c r="AD153" s="37"/>
      <c r="AE153" s="37"/>
      <c r="AR153" s="228" t="s">
        <v>225</v>
      </c>
      <c r="AT153" s="228" t="s">
        <v>142</v>
      </c>
      <c r="AU153" s="228" t="s">
        <v>87</v>
      </c>
      <c r="AY153" s="16" t="s">
        <v>139</v>
      </c>
      <c r="BE153" s="229">
        <f>IF(N153="základní",J153,0)</f>
        <v>0</v>
      </c>
      <c r="BF153" s="229">
        <f>IF(N153="snížená",J153,0)</f>
        <v>0</v>
      </c>
      <c r="BG153" s="229">
        <f>IF(N153="zákl. přenesená",J153,0)</f>
        <v>0</v>
      </c>
      <c r="BH153" s="229">
        <f>IF(N153="sníž. přenesená",J153,0)</f>
        <v>0</v>
      </c>
      <c r="BI153" s="229">
        <f>IF(N153="nulová",J153,0)</f>
        <v>0</v>
      </c>
      <c r="BJ153" s="16" t="s">
        <v>85</v>
      </c>
      <c r="BK153" s="229">
        <f>ROUND(I153*H153,2)</f>
        <v>0</v>
      </c>
      <c r="BL153" s="16" t="s">
        <v>225</v>
      </c>
      <c r="BM153" s="228" t="s">
        <v>872</v>
      </c>
    </row>
    <row r="154" s="2" customFormat="1">
      <c r="A154" s="37"/>
      <c r="B154" s="38"/>
      <c r="C154" s="39"/>
      <c r="D154" s="230" t="s">
        <v>149</v>
      </c>
      <c r="E154" s="39"/>
      <c r="F154" s="231" t="s">
        <v>871</v>
      </c>
      <c r="G154" s="39"/>
      <c r="H154" s="39"/>
      <c r="I154" s="232"/>
      <c r="J154" s="39"/>
      <c r="K154" s="39"/>
      <c r="L154" s="43"/>
      <c r="M154" s="233"/>
      <c r="N154" s="234"/>
      <c r="O154" s="90"/>
      <c r="P154" s="90"/>
      <c r="Q154" s="90"/>
      <c r="R154" s="90"/>
      <c r="S154" s="90"/>
      <c r="T154" s="91"/>
      <c r="U154" s="37"/>
      <c r="V154" s="37"/>
      <c r="W154" s="37"/>
      <c r="X154" s="37"/>
      <c r="Y154" s="37"/>
      <c r="Z154" s="37"/>
      <c r="AA154" s="37"/>
      <c r="AB154" s="37"/>
      <c r="AC154" s="37"/>
      <c r="AD154" s="37"/>
      <c r="AE154" s="37"/>
      <c r="AT154" s="16" t="s">
        <v>149</v>
      </c>
      <c r="AU154" s="16" t="s">
        <v>87</v>
      </c>
    </row>
    <row r="155" s="2" customFormat="1" ht="14.4" customHeight="1">
      <c r="A155" s="37"/>
      <c r="B155" s="38"/>
      <c r="C155" s="217" t="s">
        <v>253</v>
      </c>
      <c r="D155" s="217" t="s">
        <v>142</v>
      </c>
      <c r="E155" s="218" t="s">
        <v>873</v>
      </c>
      <c r="F155" s="219" t="s">
        <v>874</v>
      </c>
      <c r="G155" s="220" t="s">
        <v>177</v>
      </c>
      <c r="H155" s="221">
        <v>75</v>
      </c>
      <c r="I155" s="222"/>
      <c r="J155" s="223">
        <f>ROUND(I155*H155,2)</f>
        <v>0</v>
      </c>
      <c r="K155" s="219" t="s">
        <v>1</v>
      </c>
      <c r="L155" s="43"/>
      <c r="M155" s="224" t="s">
        <v>1</v>
      </c>
      <c r="N155" s="225" t="s">
        <v>42</v>
      </c>
      <c r="O155" s="90"/>
      <c r="P155" s="226">
        <f>O155*H155</f>
        <v>0</v>
      </c>
      <c r="Q155" s="226">
        <v>0</v>
      </c>
      <c r="R155" s="226">
        <f>Q155*H155</f>
        <v>0</v>
      </c>
      <c r="S155" s="226">
        <v>0</v>
      </c>
      <c r="T155" s="227">
        <f>S155*H155</f>
        <v>0</v>
      </c>
      <c r="U155" s="37"/>
      <c r="V155" s="37"/>
      <c r="W155" s="37"/>
      <c r="X155" s="37"/>
      <c r="Y155" s="37"/>
      <c r="Z155" s="37"/>
      <c r="AA155" s="37"/>
      <c r="AB155" s="37"/>
      <c r="AC155" s="37"/>
      <c r="AD155" s="37"/>
      <c r="AE155" s="37"/>
      <c r="AR155" s="228" t="s">
        <v>225</v>
      </c>
      <c r="AT155" s="228" t="s">
        <v>142</v>
      </c>
      <c r="AU155" s="228" t="s">
        <v>87</v>
      </c>
      <c r="AY155" s="16" t="s">
        <v>139</v>
      </c>
      <c r="BE155" s="229">
        <f>IF(N155="základní",J155,0)</f>
        <v>0</v>
      </c>
      <c r="BF155" s="229">
        <f>IF(N155="snížená",J155,0)</f>
        <v>0</v>
      </c>
      <c r="BG155" s="229">
        <f>IF(N155="zákl. přenesená",J155,0)</f>
        <v>0</v>
      </c>
      <c r="BH155" s="229">
        <f>IF(N155="sníž. přenesená",J155,0)</f>
        <v>0</v>
      </c>
      <c r="BI155" s="229">
        <f>IF(N155="nulová",J155,0)</f>
        <v>0</v>
      </c>
      <c r="BJ155" s="16" t="s">
        <v>85</v>
      </c>
      <c r="BK155" s="229">
        <f>ROUND(I155*H155,2)</f>
        <v>0</v>
      </c>
      <c r="BL155" s="16" t="s">
        <v>225</v>
      </c>
      <c r="BM155" s="228" t="s">
        <v>875</v>
      </c>
    </row>
    <row r="156" s="2" customFormat="1">
      <c r="A156" s="37"/>
      <c r="B156" s="38"/>
      <c r="C156" s="39"/>
      <c r="D156" s="230" t="s">
        <v>149</v>
      </c>
      <c r="E156" s="39"/>
      <c r="F156" s="231" t="s">
        <v>874</v>
      </c>
      <c r="G156" s="39"/>
      <c r="H156" s="39"/>
      <c r="I156" s="232"/>
      <c r="J156" s="39"/>
      <c r="K156" s="39"/>
      <c r="L156" s="43"/>
      <c r="M156" s="233"/>
      <c r="N156" s="234"/>
      <c r="O156" s="90"/>
      <c r="P156" s="90"/>
      <c r="Q156" s="90"/>
      <c r="R156" s="90"/>
      <c r="S156" s="90"/>
      <c r="T156" s="91"/>
      <c r="U156" s="37"/>
      <c r="V156" s="37"/>
      <c r="W156" s="37"/>
      <c r="X156" s="37"/>
      <c r="Y156" s="37"/>
      <c r="Z156" s="37"/>
      <c r="AA156" s="37"/>
      <c r="AB156" s="37"/>
      <c r="AC156" s="37"/>
      <c r="AD156" s="37"/>
      <c r="AE156" s="37"/>
      <c r="AT156" s="16" t="s">
        <v>149</v>
      </c>
      <c r="AU156" s="16" t="s">
        <v>87</v>
      </c>
    </row>
    <row r="157" s="2" customFormat="1" ht="14.4" customHeight="1">
      <c r="A157" s="37"/>
      <c r="B157" s="38"/>
      <c r="C157" s="217" t="s">
        <v>260</v>
      </c>
      <c r="D157" s="217" t="s">
        <v>142</v>
      </c>
      <c r="E157" s="218" t="s">
        <v>876</v>
      </c>
      <c r="F157" s="219" t="s">
        <v>877</v>
      </c>
      <c r="G157" s="220" t="s">
        <v>613</v>
      </c>
      <c r="H157" s="221">
        <v>1</v>
      </c>
      <c r="I157" s="222"/>
      <c r="J157" s="223">
        <f>ROUND(I157*H157,2)</f>
        <v>0</v>
      </c>
      <c r="K157" s="219" t="s">
        <v>1</v>
      </c>
      <c r="L157" s="43"/>
      <c r="M157" s="224" t="s">
        <v>1</v>
      </c>
      <c r="N157" s="225" t="s">
        <v>42</v>
      </c>
      <c r="O157" s="90"/>
      <c r="P157" s="226">
        <f>O157*H157</f>
        <v>0</v>
      </c>
      <c r="Q157" s="226">
        <v>0</v>
      </c>
      <c r="R157" s="226">
        <f>Q157*H157</f>
        <v>0</v>
      </c>
      <c r="S157" s="226">
        <v>0</v>
      </c>
      <c r="T157" s="227">
        <f>S157*H157</f>
        <v>0</v>
      </c>
      <c r="U157" s="37"/>
      <c r="V157" s="37"/>
      <c r="W157" s="37"/>
      <c r="X157" s="37"/>
      <c r="Y157" s="37"/>
      <c r="Z157" s="37"/>
      <c r="AA157" s="37"/>
      <c r="AB157" s="37"/>
      <c r="AC157" s="37"/>
      <c r="AD157" s="37"/>
      <c r="AE157" s="37"/>
      <c r="AR157" s="228" t="s">
        <v>225</v>
      </c>
      <c r="AT157" s="228" t="s">
        <v>142</v>
      </c>
      <c r="AU157" s="228" t="s">
        <v>87</v>
      </c>
      <c r="AY157" s="16" t="s">
        <v>139</v>
      </c>
      <c r="BE157" s="229">
        <f>IF(N157="základní",J157,0)</f>
        <v>0</v>
      </c>
      <c r="BF157" s="229">
        <f>IF(N157="snížená",J157,0)</f>
        <v>0</v>
      </c>
      <c r="BG157" s="229">
        <f>IF(N157="zákl. přenesená",J157,0)</f>
        <v>0</v>
      </c>
      <c r="BH157" s="229">
        <f>IF(N157="sníž. přenesená",J157,0)</f>
        <v>0</v>
      </c>
      <c r="BI157" s="229">
        <f>IF(N157="nulová",J157,0)</f>
        <v>0</v>
      </c>
      <c r="BJ157" s="16" t="s">
        <v>85</v>
      </c>
      <c r="BK157" s="229">
        <f>ROUND(I157*H157,2)</f>
        <v>0</v>
      </c>
      <c r="BL157" s="16" t="s">
        <v>225</v>
      </c>
      <c r="BM157" s="228" t="s">
        <v>878</v>
      </c>
    </row>
    <row r="158" s="2" customFormat="1">
      <c r="A158" s="37"/>
      <c r="B158" s="38"/>
      <c r="C158" s="39"/>
      <c r="D158" s="230" t="s">
        <v>149</v>
      </c>
      <c r="E158" s="39"/>
      <c r="F158" s="231" t="s">
        <v>877</v>
      </c>
      <c r="G158" s="39"/>
      <c r="H158" s="39"/>
      <c r="I158" s="232"/>
      <c r="J158" s="39"/>
      <c r="K158" s="39"/>
      <c r="L158" s="43"/>
      <c r="M158" s="233"/>
      <c r="N158" s="234"/>
      <c r="O158" s="90"/>
      <c r="P158" s="90"/>
      <c r="Q158" s="90"/>
      <c r="R158" s="90"/>
      <c r="S158" s="90"/>
      <c r="T158" s="91"/>
      <c r="U158" s="37"/>
      <c r="V158" s="37"/>
      <c r="W158" s="37"/>
      <c r="X158" s="37"/>
      <c r="Y158" s="37"/>
      <c r="Z158" s="37"/>
      <c r="AA158" s="37"/>
      <c r="AB158" s="37"/>
      <c r="AC158" s="37"/>
      <c r="AD158" s="37"/>
      <c r="AE158" s="37"/>
      <c r="AT158" s="16" t="s">
        <v>149</v>
      </c>
      <c r="AU158" s="16" t="s">
        <v>87</v>
      </c>
    </row>
    <row r="159" s="2" customFormat="1" ht="14.4" customHeight="1">
      <c r="A159" s="37"/>
      <c r="B159" s="38"/>
      <c r="C159" s="217" t="s">
        <v>269</v>
      </c>
      <c r="D159" s="217" t="s">
        <v>142</v>
      </c>
      <c r="E159" s="218" t="s">
        <v>879</v>
      </c>
      <c r="F159" s="219" t="s">
        <v>880</v>
      </c>
      <c r="G159" s="220" t="s">
        <v>177</v>
      </c>
      <c r="H159" s="221">
        <v>40</v>
      </c>
      <c r="I159" s="222"/>
      <c r="J159" s="223">
        <f>ROUND(I159*H159,2)</f>
        <v>0</v>
      </c>
      <c r="K159" s="219" t="s">
        <v>1</v>
      </c>
      <c r="L159" s="43"/>
      <c r="M159" s="224" t="s">
        <v>1</v>
      </c>
      <c r="N159" s="225" t="s">
        <v>42</v>
      </c>
      <c r="O159" s="90"/>
      <c r="P159" s="226">
        <f>O159*H159</f>
        <v>0</v>
      </c>
      <c r="Q159" s="226">
        <v>0</v>
      </c>
      <c r="R159" s="226">
        <f>Q159*H159</f>
        <v>0</v>
      </c>
      <c r="S159" s="226">
        <v>0</v>
      </c>
      <c r="T159" s="227">
        <f>S159*H159</f>
        <v>0</v>
      </c>
      <c r="U159" s="37"/>
      <c r="V159" s="37"/>
      <c r="W159" s="37"/>
      <c r="X159" s="37"/>
      <c r="Y159" s="37"/>
      <c r="Z159" s="37"/>
      <c r="AA159" s="37"/>
      <c r="AB159" s="37"/>
      <c r="AC159" s="37"/>
      <c r="AD159" s="37"/>
      <c r="AE159" s="37"/>
      <c r="AR159" s="228" t="s">
        <v>225</v>
      </c>
      <c r="AT159" s="228" t="s">
        <v>142</v>
      </c>
      <c r="AU159" s="228" t="s">
        <v>87</v>
      </c>
      <c r="AY159" s="16" t="s">
        <v>139</v>
      </c>
      <c r="BE159" s="229">
        <f>IF(N159="základní",J159,0)</f>
        <v>0</v>
      </c>
      <c r="BF159" s="229">
        <f>IF(N159="snížená",J159,0)</f>
        <v>0</v>
      </c>
      <c r="BG159" s="229">
        <f>IF(N159="zákl. přenesená",J159,0)</f>
        <v>0</v>
      </c>
      <c r="BH159" s="229">
        <f>IF(N159="sníž. přenesená",J159,0)</f>
        <v>0</v>
      </c>
      <c r="BI159" s="229">
        <f>IF(N159="nulová",J159,0)</f>
        <v>0</v>
      </c>
      <c r="BJ159" s="16" t="s">
        <v>85</v>
      </c>
      <c r="BK159" s="229">
        <f>ROUND(I159*H159,2)</f>
        <v>0</v>
      </c>
      <c r="BL159" s="16" t="s">
        <v>225</v>
      </c>
      <c r="BM159" s="228" t="s">
        <v>881</v>
      </c>
    </row>
    <row r="160" s="2" customFormat="1">
      <c r="A160" s="37"/>
      <c r="B160" s="38"/>
      <c r="C160" s="39"/>
      <c r="D160" s="230" t="s">
        <v>149</v>
      </c>
      <c r="E160" s="39"/>
      <c r="F160" s="231" t="s">
        <v>880</v>
      </c>
      <c r="G160" s="39"/>
      <c r="H160" s="39"/>
      <c r="I160" s="232"/>
      <c r="J160" s="39"/>
      <c r="K160" s="39"/>
      <c r="L160" s="43"/>
      <c r="M160" s="233"/>
      <c r="N160" s="234"/>
      <c r="O160" s="90"/>
      <c r="P160" s="90"/>
      <c r="Q160" s="90"/>
      <c r="R160" s="90"/>
      <c r="S160" s="90"/>
      <c r="T160" s="91"/>
      <c r="U160" s="37"/>
      <c r="V160" s="37"/>
      <c r="W160" s="37"/>
      <c r="X160" s="37"/>
      <c r="Y160" s="37"/>
      <c r="Z160" s="37"/>
      <c r="AA160" s="37"/>
      <c r="AB160" s="37"/>
      <c r="AC160" s="37"/>
      <c r="AD160" s="37"/>
      <c r="AE160" s="37"/>
      <c r="AT160" s="16" t="s">
        <v>149</v>
      </c>
      <c r="AU160" s="16" t="s">
        <v>87</v>
      </c>
    </row>
    <row r="161" s="2" customFormat="1" ht="14.4" customHeight="1">
      <c r="A161" s="37"/>
      <c r="B161" s="38"/>
      <c r="C161" s="217" t="s">
        <v>275</v>
      </c>
      <c r="D161" s="217" t="s">
        <v>142</v>
      </c>
      <c r="E161" s="218" t="s">
        <v>882</v>
      </c>
      <c r="F161" s="219" t="s">
        <v>883</v>
      </c>
      <c r="G161" s="220" t="s">
        <v>177</v>
      </c>
      <c r="H161" s="221">
        <v>35</v>
      </c>
      <c r="I161" s="222"/>
      <c r="J161" s="223">
        <f>ROUND(I161*H161,2)</f>
        <v>0</v>
      </c>
      <c r="K161" s="219" t="s">
        <v>1</v>
      </c>
      <c r="L161" s="43"/>
      <c r="M161" s="224" t="s">
        <v>1</v>
      </c>
      <c r="N161" s="225" t="s">
        <v>42</v>
      </c>
      <c r="O161" s="90"/>
      <c r="P161" s="226">
        <f>O161*H161</f>
        <v>0</v>
      </c>
      <c r="Q161" s="226">
        <v>0</v>
      </c>
      <c r="R161" s="226">
        <f>Q161*H161</f>
        <v>0</v>
      </c>
      <c r="S161" s="226">
        <v>0</v>
      </c>
      <c r="T161" s="227">
        <f>S161*H161</f>
        <v>0</v>
      </c>
      <c r="U161" s="37"/>
      <c r="V161" s="37"/>
      <c r="W161" s="37"/>
      <c r="X161" s="37"/>
      <c r="Y161" s="37"/>
      <c r="Z161" s="37"/>
      <c r="AA161" s="37"/>
      <c r="AB161" s="37"/>
      <c r="AC161" s="37"/>
      <c r="AD161" s="37"/>
      <c r="AE161" s="37"/>
      <c r="AR161" s="228" t="s">
        <v>225</v>
      </c>
      <c r="AT161" s="228" t="s">
        <v>142</v>
      </c>
      <c r="AU161" s="228" t="s">
        <v>87</v>
      </c>
      <c r="AY161" s="16" t="s">
        <v>139</v>
      </c>
      <c r="BE161" s="229">
        <f>IF(N161="základní",J161,0)</f>
        <v>0</v>
      </c>
      <c r="BF161" s="229">
        <f>IF(N161="snížená",J161,0)</f>
        <v>0</v>
      </c>
      <c r="BG161" s="229">
        <f>IF(N161="zákl. přenesená",J161,0)</f>
        <v>0</v>
      </c>
      <c r="BH161" s="229">
        <f>IF(N161="sníž. přenesená",J161,0)</f>
        <v>0</v>
      </c>
      <c r="BI161" s="229">
        <f>IF(N161="nulová",J161,0)</f>
        <v>0</v>
      </c>
      <c r="BJ161" s="16" t="s">
        <v>85</v>
      </c>
      <c r="BK161" s="229">
        <f>ROUND(I161*H161,2)</f>
        <v>0</v>
      </c>
      <c r="BL161" s="16" t="s">
        <v>225</v>
      </c>
      <c r="BM161" s="228" t="s">
        <v>884</v>
      </c>
    </row>
    <row r="162" s="2" customFormat="1">
      <c r="A162" s="37"/>
      <c r="B162" s="38"/>
      <c r="C162" s="39"/>
      <c r="D162" s="230" t="s">
        <v>149</v>
      </c>
      <c r="E162" s="39"/>
      <c r="F162" s="231" t="s">
        <v>883</v>
      </c>
      <c r="G162" s="39"/>
      <c r="H162" s="39"/>
      <c r="I162" s="232"/>
      <c r="J162" s="39"/>
      <c r="K162" s="39"/>
      <c r="L162" s="43"/>
      <c r="M162" s="233"/>
      <c r="N162" s="234"/>
      <c r="O162" s="90"/>
      <c r="P162" s="90"/>
      <c r="Q162" s="90"/>
      <c r="R162" s="90"/>
      <c r="S162" s="90"/>
      <c r="T162" s="91"/>
      <c r="U162" s="37"/>
      <c r="V162" s="37"/>
      <c r="W162" s="37"/>
      <c r="X162" s="37"/>
      <c r="Y162" s="37"/>
      <c r="Z162" s="37"/>
      <c r="AA162" s="37"/>
      <c r="AB162" s="37"/>
      <c r="AC162" s="37"/>
      <c r="AD162" s="37"/>
      <c r="AE162" s="37"/>
      <c r="AT162" s="16" t="s">
        <v>149</v>
      </c>
      <c r="AU162" s="16" t="s">
        <v>87</v>
      </c>
    </row>
    <row r="163" s="2" customFormat="1" ht="14.4" customHeight="1">
      <c r="A163" s="37"/>
      <c r="B163" s="38"/>
      <c r="C163" s="217" t="s">
        <v>7</v>
      </c>
      <c r="D163" s="217" t="s">
        <v>142</v>
      </c>
      <c r="E163" s="218" t="s">
        <v>885</v>
      </c>
      <c r="F163" s="219" t="s">
        <v>886</v>
      </c>
      <c r="G163" s="220" t="s">
        <v>177</v>
      </c>
      <c r="H163" s="221">
        <v>60</v>
      </c>
      <c r="I163" s="222"/>
      <c r="J163" s="223">
        <f>ROUND(I163*H163,2)</f>
        <v>0</v>
      </c>
      <c r="K163" s="219" t="s">
        <v>1</v>
      </c>
      <c r="L163" s="43"/>
      <c r="M163" s="224" t="s">
        <v>1</v>
      </c>
      <c r="N163" s="225" t="s">
        <v>42</v>
      </c>
      <c r="O163" s="90"/>
      <c r="P163" s="226">
        <f>O163*H163</f>
        <v>0</v>
      </c>
      <c r="Q163" s="226">
        <v>0</v>
      </c>
      <c r="R163" s="226">
        <f>Q163*H163</f>
        <v>0</v>
      </c>
      <c r="S163" s="226">
        <v>0</v>
      </c>
      <c r="T163" s="227">
        <f>S163*H163</f>
        <v>0</v>
      </c>
      <c r="U163" s="37"/>
      <c r="V163" s="37"/>
      <c r="W163" s="37"/>
      <c r="X163" s="37"/>
      <c r="Y163" s="37"/>
      <c r="Z163" s="37"/>
      <c r="AA163" s="37"/>
      <c r="AB163" s="37"/>
      <c r="AC163" s="37"/>
      <c r="AD163" s="37"/>
      <c r="AE163" s="37"/>
      <c r="AR163" s="228" t="s">
        <v>225</v>
      </c>
      <c r="AT163" s="228" t="s">
        <v>142</v>
      </c>
      <c r="AU163" s="228" t="s">
        <v>87</v>
      </c>
      <c r="AY163" s="16" t="s">
        <v>139</v>
      </c>
      <c r="BE163" s="229">
        <f>IF(N163="základní",J163,0)</f>
        <v>0</v>
      </c>
      <c r="BF163" s="229">
        <f>IF(N163="snížená",J163,0)</f>
        <v>0</v>
      </c>
      <c r="BG163" s="229">
        <f>IF(N163="zákl. přenesená",J163,0)</f>
        <v>0</v>
      </c>
      <c r="BH163" s="229">
        <f>IF(N163="sníž. přenesená",J163,0)</f>
        <v>0</v>
      </c>
      <c r="BI163" s="229">
        <f>IF(N163="nulová",J163,0)</f>
        <v>0</v>
      </c>
      <c r="BJ163" s="16" t="s">
        <v>85</v>
      </c>
      <c r="BK163" s="229">
        <f>ROUND(I163*H163,2)</f>
        <v>0</v>
      </c>
      <c r="BL163" s="16" t="s">
        <v>225</v>
      </c>
      <c r="BM163" s="228" t="s">
        <v>887</v>
      </c>
    </row>
    <row r="164" s="2" customFormat="1">
      <c r="A164" s="37"/>
      <c r="B164" s="38"/>
      <c r="C164" s="39"/>
      <c r="D164" s="230" t="s">
        <v>149</v>
      </c>
      <c r="E164" s="39"/>
      <c r="F164" s="231" t="s">
        <v>886</v>
      </c>
      <c r="G164" s="39"/>
      <c r="H164" s="39"/>
      <c r="I164" s="232"/>
      <c r="J164" s="39"/>
      <c r="K164" s="39"/>
      <c r="L164" s="43"/>
      <c r="M164" s="233"/>
      <c r="N164" s="234"/>
      <c r="O164" s="90"/>
      <c r="P164" s="90"/>
      <c r="Q164" s="90"/>
      <c r="R164" s="90"/>
      <c r="S164" s="90"/>
      <c r="T164" s="91"/>
      <c r="U164" s="37"/>
      <c r="V164" s="37"/>
      <c r="W164" s="37"/>
      <c r="X164" s="37"/>
      <c r="Y164" s="37"/>
      <c r="Z164" s="37"/>
      <c r="AA164" s="37"/>
      <c r="AB164" s="37"/>
      <c r="AC164" s="37"/>
      <c r="AD164" s="37"/>
      <c r="AE164" s="37"/>
      <c r="AT164" s="16" t="s">
        <v>149</v>
      </c>
      <c r="AU164" s="16" t="s">
        <v>87</v>
      </c>
    </row>
    <row r="165" s="2" customFormat="1" ht="14.4" customHeight="1">
      <c r="A165" s="37"/>
      <c r="B165" s="38"/>
      <c r="C165" s="217" t="s">
        <v>284</v>
      </c>
      <c r="D165" s="217" t="s">
        <v>142</v>
      </c>
      <c r="E165" s="218" t="s">
        <v>888</v>
      </c>
      <c r="F165" s="219" t="s">
        <v>889</v>
      </c>
      <c r="G165" s="220" t="s">
        <v>177</v>
      </c>
      <c r="H165" s="221">
        <v>15</v>
      </c>
      <c r="I165" s="222"/>
      <c r="J165" s="223">
        <f>ROUND(I165*H165,2)</f>
        <v>0</v>
      </c>
      <c r="K165" s="219" t="s">
        <v>1</v>
      </c>
      <c r="L165" s="43"/>
      <c r="M165" s="224" t="s">
        <v>1</v>
      </c>
      <c r="N165" s="225" t="s">
        <v>42</v>
      </c>
      <c r="O165" s="90"/>
      <c r="P165" s="226">
        <f>O165*H165</f>
        <v>0</v>
      </c>
      <c r="Q165" s="226">
        <v>0</v>
      </c>
      <c r="R165" s="226">
        <f>Q165*H165</f>
        <v>0</v>
      </c>
      <c r="S165" s="226">
        <v>0</v>
      </c>
      <c r="T165" s="227">
        <f>S165*H165</f>
        <v>0</v>
      </c>
      <c r="U165" s="37"/>
      <c r="V165" s="37"/>
      <c r="W165" s="37"/>
      <c r="X165" s="37"/>
      <c r="Y165" s="37"/>
      <c r="Z165" s="37"/>
      <c r="AA165" s="37"/>
      <c r="AB165" s="37"/>
      <c r="AC165" s="37"/>
      <c r="AD165" s="37"/>
      <c r="AE165" s="37"/>
      <c r="AR165" s="228" t="s">
        <v>225</v>
      </c>
      <c r="AT165" s="228" t="s">
        <v>142</v>
      </c>
      <c r="AU165" s="228" t="s">
        <v>87</v>
      </c>
      <c r="AY165" s="16" t="s">
        <v>139</v>
      </c>
      <c r="BE165" s="229">
        <f>IF(N165="základní",J165,0)</f>
        <v>0</v>
      </c>
      <c r="BF165" s="229">
        <f>IF(N165="snížená",J165,0)</f>
        <v>0</v>
      </c>
      <c r="BG165" s="229">
        <f>IF(N165="zákl. přenesená",J165,0)</f>
        <v>0</v>
      </c>
      <c r="BH165" s="229">
        <f>IF(N165="sníž. přenesená",J165,0)</f>
        <v>0</v>
      </c>
      <c r="BI165" s="229">
        <f>IF(N165="nulová",J165,0)</f>
        <v>0</v>
      </c>
      <c r="BJ165" s="16" t="s">
        <v>85</v>
      </c>
      <c r="BK165" s="229">
        <f>ROUND(I165*H165,2)</f>
        <v>0</v>
      </c>
      <c r="BL165" s="16" t="s">
        <v>225</v>
      </c>
      <c r="BM165" s="228" t="s">
        <v>890</v>
      </c>
    </row>
    <row r="166" s="2" customFormat="1">
      <c r="A166" s="37"/>
      <c r="B166" s="38"/>
      <c r="C166" s="39"/>
      <c r="D166" s="230" t="s">
        <v>149</v>
      </c>
      <c r="E166" s="39"/>
      <c r="F166" s="231" t="s">
        <v>889</v>
      </c>
      <c r="G166" s="39"/>
      <c r="H166" s="39"/>
      <c r="I166" s="232"/>
      <c r="J166" s="39"/>
      <c r="K166" s="39"/>
      <c r="L166" s="43"/>
      <c r="M166" s="233"/>
      <c r="N166" s="234"/>
      <c r="O166" s="90"/>
      <c r="P166" s="90"/>
      <c r="Q166" s="90"/>
      <c r="R166" s="90"/>
      <c r="S166" s="90"/>
      <c r="T166" s="91"/>
      <c r="U166" s="37"/>
      <c r="V166" s="37"/>
      <c r="W166" s="37"/>
      <c r="X166" s="37"/>
      <c r="Y166" s="37"/>
      <c r="Z166" s="37"/>
      <c r="AA166" s="37"/>
      <c r="AB166" s="37"/>
      <c r="AC166" s="37"/>
      <c r="AD166" s="37"/>
      <c r="AE166" s="37"/>
      <c r="AT166" s="16" t="s">
        <v>149</v>
      </c>
      <c r="AU166" s="16" t="s">
        <v>87</v>
      </c>
    </row>
    <row r="167" s="2" customFormat="1" ht="14.4" customHeight="1">
      <c r="A167" s="37"/>
      <c r="B167" s="38"/>
      <c r="C167" s="217" t="s">
        <v>289</v>
      </c>
      <c r="D167" s="217" t="s">
        <v>142</v>
      </c>
      <c r="E167" s="218" t="s">
        <v>891</v>
      </c>
      <c r="F167" s="219" t="s">
        <v>892</v>
      </c>
      <c r="G167" s="220" t="s">
        <v>613</v>
      </c>
      <c r="H167" s="221">
        <v>1</v>
      </c>
      <c r="I167" s="222"/>
      <c r="J167" s="223">
        <f>ROUND(I167*H167,2)</f>
        <v>0</v>
      </c>
      <c r="K167" s="219" t="s">
        <v>1</v>
      </c>
      <c r="L167" s="43"/>
      <c r="M167" s="224" t="s">
        <v>1</v>
      </c>
      <c r="N167" s="225" t="s">
        <v>42</v>
      </c>
      <c r="O167" s="90"/>
      <c r="P167" s="226">
        <f>O167*H167</f>
        <v>0</v>
      </c>
      <c r="Q167" s="226">
        <v>0</v>
      </c>
      <c r="R167" s="226">
        <f>Q167*H167</f>
        <v>0</v>
      </c>
      <c r="S167" s="226">
        <v>0</v>
      </c>
      <c r="T167" s="227">
        <f>S167*H167</f>
        <v>0</v>
      </c>
      <c r="U167" s="37"/>
      <c r="V167" s="37"/>
      <c r="W167" s="37"/>
      <c r="X167" s="37"/>
      <c r="Y167" s="37"/>
      <c r="Z167" s="37"/>
      <c r="AA167" s="37"/>
      <c r="AB167" s="37"/>
      <c r="AC167" s="37"/>
      <c r="AD167" s="37"/>
      <c r="AE167" s="37"/>
      <c r="AR167" s="228" t="s">
        <v>225</v>
      </c>
      <c r="AT167" s="228" t="s">
        <v>142</v>
      </c>
      <c r="AU167" s="228" t="s">
        <v>87</v>
      </c>
      <c r="AY167" s="16" t="s">
        <v>139</v>
      </c>
      <c r="BE167" s="229">
        <f>IF(N167="základní",J167,0)</f>
        <v>0</v>
      </c>
      <c r="BF167" s="229">
        <f>IF(N167="snížená",J167,0)</f>
        <v>0</v>
      </c>
      <c r="BG167" s="229">
        <f>IF(N167="zákl. přenesená",J167,0)</f>
        <v>0</v>
      </c>
      <c r="BH167" s="229">
        <f>IF(N167="sníž. přenesená",J167,0)</f>
        <v>0</v>
      </c>
      <c r="BI167" s="229">
        <f>IF(N167="nulová",J167,0)</f>
        <v>0</v>
      </c>
      <c r="BJ167" s="16" t="s">
        <v>85</v>
      </c>
      <c r="BK167" s="229">
        <f>ROUND(I167*H167,2)</f>
        <v>0</v>
      </c>
      <c r="BL167" s="16" t="s">
        <v>225</v>
      </c>
      <c r="BM167" s="228" t="s">
        <v>893</v>
      </c>
    </row>
    <row r="168" s="2" customFormat="1">
      <c r="A168" s="37"/>
      <c r="B168" s="38"/>
      <c r="C168" s="39"/>
      <c r="D168" s="230" t="s">
        <v>149</v>
      </c>
      <c r="E168" s="39"/>
      <c r="F168" s="231" t="s">
        <v>892</v>
      </c>
      <c r="G168" s="39"/>
      <c r="H168" s="39"/>
      <c r="I168" s="232"/>
      <c r="J168" s="39"/>
      <c r="K168" s="39"/>
      <c r="L168" s="43"/>
      <c r="M168" s="233"/>
      <c r="N168" s="234"/>
      <c r="O168" s="90"/>
      <c r="P168" s="90"/>
      <c r="Q168" s="90"/>
      <c r="R168" s="90"/>
      <c r="S168" s="90"/>
      <c r="T168" s="91"/>
      <c r="U168" s="37"/>
      <c r="V168" s="37"/>
      <c r="W168" s="37"/>
      <c r="X168" s="37"/>
      <c r="Y168" s="37"/>
      <c r="Z168" s="37"/>
      <c r="AA168" s="37"/>
      <c r="AB168" s="37"/>
      <c r="AC168" s="37"/>
      <c r="AD168" s="37"/>
      <c r="AE168" s="37"/>
      <c r="AT168" s="16" t="s">
        <v>149</v>
      </c>
      <c r="AU168" s="16" t="s">
        <v>87</v>
      </c>
    </row>
    <row r="169" s="2" customFormat="1" ht="14.4" customHeight="1">
      <c r="A169" s="37"/>
      <c r="B169" s="38"/>
      <c r="C169" s="217" t="s">
        <v>294</v>
      </c>
      <c r="D169" s="217" t="s">
        <v>142</v>
      </c>
      <c r="E169" s="218" t="s">
        <v>894</v>
      </c>
      <c r="F169" s="219" t="s">
        <v>895</v>
      </c>
      <c r="G169" s="220" t="s">
        <v>613</v>
      </c>
      <c r="H169" s="221">
        <v>2</v>
      </c>
      <c r="I169" s="222"/>
      <c r="J169" s="223">
        <f>ROUND(I169*H169,2)</f>
        <v>0</v>
      </c>
      <c r="K169" s="219" t="s">
        <v>1</v>
      </c>
      <c r="L169" s="43"/>
      <c r="M169" s="224" t="s">
        <v>1</v>
      </c>
      <c r="N169" s="225" t="s">
        <v>42</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225</v>
      </c>
      <c r="AT169" s="228" t="s">
        <v>142</v>
      </c>
      <c r="AU169" s="228" t="s">
        <v>87</v>
      </c>
      <c r="AY169" s="16" t="s">
        <v>139</v>
      </c>
      <c r="BE169" s="229">
        <f>IF(N169="základní",J169,0)</f>
        <v>0</v>
      </c>
      <c r="BF169" s="229">
        <f>IF(N169="snížená",J169,0)</f>
        <v>0</v>
      </c>
      <c r="BG169" s="229">
        <f>IF(N169="zákl. přenesená",J169,0)</f>
        <v>0</v>
      </c>
      <c r="BH169" s="229">
        <f>IF(N169="sníž. přenesená",J169,0)</f>
        <v>0</v>
      </c>
      <c r="BI169" s="229">
        <f>IF(N169="nulová",J169,0)</f>
        <v>0</v>
      </c>
      <c r="BJ169" s="16" t="s">
        <v>85</v>
      </c>
      <c r="BK169" s="229">
        <f>ROUND(I169*H169,2)</f>
        <v>0</v>
      </c>
      <c r="BL169" s="16" t="s">
        <v>225</v>
      </c>
      <c r="BM169" s="228" t="s">
        <v>896</v>
      </c>
    </row>
    <row r="170" s="2" customFormat="1">
      <c r="A170" s="37"/>
      <c r="B170" s="38"/>
      <c r="C170" s="39"/>
      <c r="D170" s="230" t="s">
        <v>149</v>
      </c>
      <c r="E170" s="39"/>
      <c r="F170" s="231" t="s">
        <v>895</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149</v>
      </c>
      <c r="AU170" s="16" t="s">
        <v>87</v>
      </c>
    </row>
    <row r="171" s="2" customFormat="1" ht="14.4" customHeight="1">
      <c r="A171" s="37"/>
      <c r="B171" s="38"/>
      <c r="C171" s="217" t="s">
        <v>299</v>
      </c>
      <c r="D171" s="217" t="s">
        <v>142</v>
      </c>
      <c r="E171" s="218" t="s">
        <v>897</v>
      </c>
      <c r="F171" s="219" t="s">
        <v>898</v>
      </c>
      <c r="G171" s="220" t="s">
        <v>613</v>
      </c>
      <c r="H171" s="221">
        <v>6</v>
      </c>
      <c r="I171" s="222"/>
      <c r="J171" s="223">
        <f>ROUND(I171*H171,2)</f>
        <v>0</v>
      </c>
      <c r="K171" s="219" t="s">
        <v>1</v>
      </c>
      <c r="L171" s="43"/>
      <c r="M171" s="224" t="s">
        <v>1</v>
      </c>
      <c r="N171" s="225" t="s">
        <v>42</v>
      </c>
      <c r="O171" s="90"/>
      <c r="P171" s="226">
        <f>O171*H171</f>
        <v>0</v>
      </c>
      <c r="Q171" s="226">
        <v>0</v>
      </c>
      <c r="R171" s="226">
        <f>Q171*H171</f>
        <v>0</v>
      </c>
      <c r="S171" s="226">
        <v>0</v>
      </c>
      <c r="T171" s="227">
        <f>S171*H171</f>
        <v>0</v>
      </c>
      <c r="U171" s="37"/>
      <c r="V171" s="37"/>
      <c r="W171" s="37"/>
      <c r="X171" s="37"/>
      <c r="Y171" s="37"/>
      <c r="Z171" s="37"/>
      <c r="AA171" s="37"/>
      <c r="AB171" s="37"/>
      <c r="AC171" s="37"/>
      <c r="AD171" s="37"/>
      <c r="AE171" s="37"/>
      <c r="AR171" s="228" t="s">
        <v>225</v>
      </c>
      <c r="AT171" s="228" t="s">
        <v>142</v>
      </c>
      <c r="AU171" s="228" t="s">
        <v>87</v>
      </c>
      <c r="AY171" s="16" t="s">
        <v>139</v>
      </c>
      <c r="BE171" s="229">
        <f>IF(N171="základní",J171,0)</f>
        <v>0</v>
      </c>
      <c r="BF171" s="229">
        <f>IF(N171="snížená",J171,0)</f>
        <v>0</v>
      </c>
      <c r="BG171" s="229">
        <f>IF(N171="zákl. přenesená",J171,0)</f>
        <v>0</v>
      </c>
      <c r="BH171" s="229">
        <f>IF(N171="sníž. přenesená",J171,0)</f>
        <v>0</v>
      </c>
      <c r="BI171" s="229">
        <f>IF(N171="nulová",J171,0)</f>
        <v>0</v>
      </c>
      <c r="BJ171" s="16" t="s">
        <v>85</v>
      </c>
      <c r="BK171" s="229">
        <f>ROUND(I171*H171,2)</f>
        <v>0</v>
      </c>
      <c r="BL171" s="16" t="s">
        <v>225</v>
      </c>
      <c r="BM171" s="228" t="s">
        <v>899</v>
      </c>
    </row>
    <row r="172" s="2" customFormat="1">
      <c r="A172" s="37"/>
      <c r="B172" s="38"/>
      <c r="C172" s="39"/>
      <c r="D172" s="230" t="s">
        <v>149</v>
      </c>
      <c r="E172" s="39"/>
      <c r="F172" s="231" t="s">
        <v>898</v>
      </c>
      <c r="G172" s="39"/>
      <c r="H172" s="39"/>
      <c r="I172" s="232"/>
      <c r="J172" s="39"/>
      <c r="K172" s="39"/>
      <c r="L172" s="43"/>
      <c r="M172" s="233"/>
      <c r="N172" s="234"/>
      <c r="O172" s="90"/>
      <c r="P172" s="90"/>
      <c r="Q172" s="90"/>
      <c r="R172" s="90"/>
      <c r="S172" s="90"/>
      <c r="T172" s="91"/>
      <c r="U172" s="37"/>
      <c r="V172" s="37"/>
      <c r="W172" s="37"/>
      <c r="X172" s="37"/>
      <c r="Y172" s="37"/>
      <c r="Z172" s="37"/>
      <c r="AA172" s="37"/>
      <c r="AB172" s="37"/>
      <c r="AC172" s="37"/>
      <c r="AD172" s="37"/>
      <c r="AE172" s="37"/>
      <c r="AT172" s="16" t="s">
        <v>149</v>
      </c>
      <c r="AU172" s="16" t="s">
        <v>87</v>
      </c>
    </row>
    <row r="173" s="12" customFormat="1" ht="22.8" customHeight="1">
      <c r="A173" s="12"/>
      <c r="B173" s="201"/>
      <c r="C173" s="202"/>
      <c r="D173" s="203" t="s">
        <v>76</v>
      </c>
      <c r="E173" s="215" t="s">
        <v>900</v>
      </c>
      <c r="F173" s="215" t="s">
        <v>901</v>
      </c>
      <c r="G173" s="202"/>
      <c r="H173" s="202"/>
      <c r="I173" s="205"/>
      <c r="J173" s="216">
        <f>BK173</f>
        <v>0</v>
      </c>
      <c r="K173" s="202"/>
      <c r="L173" s="207"/>
      <c r="M173" s="208"/>
      <c r="N173" s="209"/>
      <c r="O173" s="209"/>
      <c r="P173" s="210">
        <f>SUM(P174:P223)</f>
        <v>0</v>
      </c>
      <c r="Q173" s="209"/>
      <c r="R173" s="210">
        <f>SUM(R174:R223)</f>
        <v>0</v>
      </c>
      <c r="S173" s="209"/>
      <c r="T173" s="211">
        <f>SUM(T174:T223)</f>
        <v>0</v>
      </c>
      <c r="U173" s="12"/>
      <c r="V173" s="12"/>
      <c r="W173" s="12"/>
      <c r="X173" s="12"/>
      <c r="Y173" s="12"/>
      <c r="Z173" s="12"/>
      <c r="AA173" s="12"/>
      <c r="AB173" s="12"/>
      <c r="AC173" s="12"/>
      <c r="AD173" s="12"/>
      <c r="AE173" s="12"/>
      <c r="AR173" s="212" t="s">
        <v>87</v>
      </c>
      <c r="AT173" s="213" t="s">
        <v>76</v>
      </c>
      <c r="AU173" s="213" t="s">
        <v>85</v>
      </c>
      <c r="AY173" s="212" t="s">
        <v>139</v>
      </c>
      <c r="BK173" s="214">
        <f>SUM(BK174:BK223)</f>
        <v>0</v>
      </c>
    </row>
    <row r="174" s="2" customFormat="1" ht="24.15" customHeight="1">
      <c r="A174" s="37"/>
      <c r="B174" s="38"/>
      <c r="C174" s="257" t="s">
        <v>304</v>
      </c>
      <c r="D174" s="257" t="s">
        <v>243</v>
      </c>
      <c r="E174" s="258" t="s">
        <v>902</v>
      </c>
      <c r="F174" s="259" t="s">
        <v>826</v>
      </c>
      <c r="G174" s="260" t="s">
        <v>153</v>
      </c>
      <c r="H174" s="261">
        <v>1</v>
      </c>
      <c r="I174" s="262"/>
      <c r="J174" s="263">
        <f>ROUND(I174*H174,2)</f>
        <v>0</v>
      </c>
      <c r="K174" s="259" t="s">
        <v>1</v>
      </c>
      <c r="L174" s="264"/>
      <c r="M174" s="265" t="s">
        <v>1</v>
      </c>
      <c r="N174" s="266" t="s">
        <v>42</v>
      </c>
      <c r="O174" s="90"/>
      <c r="P174" s="226">
        <f>O174*H174</f>
        <v>0</v>
      </c>
      <c r="Q174" s="226">
        <v>0</v>
      </c>
      <c r="R174" s="226">
        <f>Q174*H174</f>
        <v>0</v>
      </c>
      <c r="S174" s="226">
        <v>0</v>
      </c>
      <c r="T174" s="227">
        <f>S174*H174</f>
        <v>0</v>
      </c>
      <c r="U174" s="37"/>
      <c r="V174" s="37"/>
      <c r="W174" s="37"/>
      <c r="X174" s="37"/>
      <c r="Y174" s="37"/>
      <c r="Z174" s="37"/>
      <c r="AA174" s="37"/>
      <c r="AB174" s="37"/>
      <c r="AC174" s="37"/>
      <c r="AD174" s="37"/>
      <c r="AE174" s="37"/>
      <c r="AR174" s="228" t="s">
        <v>246</v>
      </c>
      <c r="AT174" s="228" t="s">
        <v>243</v>
      </c>
      <c r="AU174" s="228" t="s">
        <v>87</v>
      </c>
      <c r="AY174" s="16" t="s">
        <v>139</v>
      </c>
      <c r="BE174" s="229">
        <f>IF(N174="základní",J174,0)</f>
        <v>0</v>
      </c>
      <c r="BF174" s="229">
        <f>IF(N174="snížená",J174,0)</f>
        <v>0</v>
      </c>
      <c r="BG174" s="229">
        <f>IF(N174="zákl. přenesená",J174,0)</f>
        <v>0</v>
      </c>
      <c r="BH174" s="229">
        <f>IF(N174="sníž. přenesená",J174,0)</f>
        <v>0</v>
      </c>
      <c r="BI174" s="229">
        <f>IF(N174="nulová",J174,0)</f>
        <v>0</v>
      </c>
      <c r="BJ174" s="16" t="s">
        <v>85</v>
      </c>
      <c r="BK174" s="229">
        <f>ROUND(I174*H174,2)</f>
        <v>0</v>
      </c>
      <c r="BL174" s="16" t="s">
        <v>225</v>
      </c>
      <c r="BM174" s="228" t="s">
        <v>903</v>
      </c>
    </row>
    <row r="175" s="2" customFormat="1">
      <c r="A175" s="37"/>
      <c r="B175" s="38"/>
      <c r="C175" s="39"/>
      <c r="D175" s="230" t="s">
        <v>149</v>
      </c>
      <c r="E175" s="39"/>
      <c r="F175" s="231" t="s">
        <v>826</v>
      </c>
      <c r="G175" s="39"/>
      <c r="H175" s="39"/>
      <c r="I175" s="232"/>
      <c r="J175" s="39"/>
      <c r="K175" s="39"/>
      <c r="L175" s="43"/>
      <c r="M175" s="233"/>
      <c r="N175" s="234"/>
      <c r="O175" s="90"/>
      <c r="P175" s="90"/>
      <c r="Q175" s="90"/>
      <c r="R175" s="90"/>
      <c r="S175" s="90"/>
      <c r="T175" s="91"/>
      <c r="U175" s="37"/>
      <c r="V175" s="37"/>
      <c r="W175" s="37"/>
      <c r="X175" s="37"/>
      <c r="Y175" s="37"/>
      <c r="Z175" s="37"/>
      <c r="AA175" s="37"/>
      <c r="AB175" s="37"/>
      <c r="AC175" s="37"/>
      <c r="AD175" s="37"/>
      <c r="AE175" s="37"/>
      <c r="AT175" s="16" t="s">
        <v>149</v>
      </c>
      <c r="AU175" s="16" t="s">
        <v>87</v>
      </c>
    </row>
    <row r="176" s="2" customFormat="1" ht="14.4" customHeight="1">
      <c r="A176" s="37"/>
      <c r="B176" s="38"/>
      <c r="C176" s="257" t="s">
        <v>309</v>
      </c>
      <c r="D176" s="257" t="s">
        <v>243</v>
      </c>
      <c r="E176" s="258" t="s">
        <v>904</v>
      </c>
      <c r="F176" s="259" t="s">
        <v>829</v>
      </c>
      <c r="G176" s="260" t="s">
        <v>153</v>
      </c>
      <c r="H176" s="261">
        <v>2</v>
      </c>
      <c r="I176" s="262"/>
      <c r="J176" s="263">
        <f>ROUND(I176*H176,2)</f>
        <v>0</v>
      </c>
      <c r="K176" s="259" t="s">
        <v>1</v>
      </c>
      <c r="L176" s="264"/>
      <c r="M176" s="265" t="s">
        <v>1</v>
      </c>
      <c r="N176" s="266" t="s">
        <v>42</v>
      </c>
      <c r="O176" s="90"/>
      <c r="P176" s="226">
        <f>O176*H176</f>
        <v>0</v>
      </c>
      <c r="Q176" s="226">
        <v>0</v>
      </c>
      <c r="R176" s="226">
        <f>Q176*H176</f>
        <v>0</v>
      </c>
      <c r="S176" s="226">
        <v>0</v>
      </c>
      <c r="T176" s="227">
        <f>S176*H176</f>
        <v>0</v>
      </c>
      <c r="U176" s="37"/>
      <c r="V176" s="37"/>
      <c r="W176" s="37"/>
      <c r="X176" s="37"/>
      <c r="Y176" s="37"/>
      <c r="Z176" s="37"/>
      <c r="AA176" s="37"/>
      <c r="AB176" s="37"/>
      <c r="AC176" s="37"/>
      <c r="AD176" s="37"/>
      <c r="AE176" s="37"/>
      <c r="AR176" s="228" t="s">
        <v>246</v>
      </c>
      <c r="AT176" s="228" t="s">
        <v>243</v>
      </c>
      <c r="AU176" s="228" t="s">
        <v>87</v>
      </c>
      <c r="AY176" s="16" t="s">
        <v>139</v>
      </c>
      <c r="BE176" s="229">
        <f>IF(N176="základní",J176,0)</f>
        <v>0</v>
      </c>
      <c r="BF176" s="229">
        <f>IF(N176="snížená",J176,0)</f>
        <v>0</v>
      </c>
      <c r="BG176" s="229">
        <f>IF(N176="zákl. přenesená",J176,0)</f>
        <v>0</v>
      </c>
      <c r="BH176" s="229">
        <f>IF(N176="sníž. přenesená",J176,0)</f>
        <v>0</v>
      </c>
      <c r="BI176" s="229">
        <f>IF(N176="nulová",J176,0)</f>
        <v>0</v>
      </c>
      <c r="BJ176" s="16" t="s">
        <v>85</v>
      </c>
      <c r="BK176" s="229">
        <f>ROUND(I176*H176,2)</f>
        <v>0</v>
      </c>
      <c r="BL176" s="16" t="s">
        <v>225</v>
      </c>
      <c r="BM176" s="228" t="s">
        <v>905</v>
      </c>
    </row>
    <row r="177" s="2" customFormat="1">
      <c r="A177" s="37"/>
      <c r="B177" s="38"/>
      <c r="C177" s="39"/>
      <c r="D177" s="230" t="s">
        <v>149</v>
      </c>
      <c r="E177" s="39"/>
      <c r="F177" s="231" t="s">
        <v>829</v>
      </c>
      <c r="G177" s="39"/>
      <c r="H177" s="39"/>
      <c r="I177" s="232"/>
      <c r="J177" s="39"/>
      <c r="K177" s="39"/>
      <c r="L177" s="43"/>
      <c r="M177" s="233"/>
      <c r="N177" s="234"/>
      <c r="O177" s="90"/>
      <c r="P177" s="90"/>
      <c r="Q177" s="90"/>
      <c r="R177" s="90"/>
      <c r="S177" s="90"/>
      <c r="T177" s="91"/>
      <c r="U177" s="37"/>
      <c r="V177" s="37"/>
      <c r="W177" s="37"/>
      <c r="X177" s="37"/>
      <c r="Y177" s="37"/>
      <c r="Z177" s="37"/>
      <c r="AA177" s="37"/>
      <c r="AB177" s="37"/>
      <c r="AC177" s="37"/>
      <c r="AD177" s="37"/>
      <c r="AE177" s="37"/>
      <c r="AT177" s="16" t="s">
        <v>149</v>
      </c>
      <c r="AU177" s="16" t="s">
        <v>87</v>
      </c>
    </row>
    <row r="178" s="2" customFormat="1" ht="24.15" customHeight="1">
      <c r="A178" s="37"/>
      <c r="B178" s="38"/>
      <c r="C178" s="257" t="s">
        <v>314</v>
      </c>
      <c r="D178" s="257" t="s">
        <v>243</v>
      </c>
      <c r="E178" s="258" t="s">
        <v>906</v>
      </c>
      <c r="F178" s="259" t="s">
        <v>907</v>
      </c>
      <c r="G178" s="260" t="s">
        <v>153</v>
      </c>
      <c r="H178" s="261">
        <v>6</v>
      </c>
      <c r="I178" s="262"/>
      <c r="J178" s="263">
        <f>ROUND(I178*H178,2)</f>
        <v>0</v>
      </c>
      <c r="K178" s="259" t="s">
        <v>1</v>
      </c>
      <c r="L178" s="264"/>
      <c r="M178" s="265" t="s">
        <v>1</v>
      </c>
      <c r="N178" s="266" t="s">
        <v>42</v>
      </c>
      <c r="O178" s="90"/>
      <c r="P178" s="226">
        <f>O178*H178</f>
        <v>0</v>
      </c>
      <c r="Q178" s="226">
        <v>0</v>
      </c>
      <c r="R178" s="226">
        <f>Q178*H178</f>
        <v>0</v>
      </c>
      <c r="S178" s="226">
        <v>0</v>
      </c>
      <c r="T178" s="227">
        <f>S178*H178</f>
        <v>0</v>
      </c>
      <c r="U178" s="37"/>
      <c r="V178" s="37"/>
      <c r="W178" s="37"/>
      <c r="X178" s="37"/>
      <c r="Y178" s="37"/>
      <c r="Z178" s="37"/>
      <c r="AA178" s="37"/>
      <c r="AB178" s="37"/>
      <c r="AC178" s="37"/>
      <c r="AD178" s="37"/>
      <c r="AE178" s="37"/>
      <c r="AR178" s="228" t="s">
        <v>246</v>
      </c>
      <c r="AT178" s="228" t="s">
        <v>243</v>
      </c>
      <c r="AU178" s="228" t="s">
        <v>87</v>
      </c>
      <c r="AY178" s="16" t="s">
        <v>139</v>
      </c>
      <c r="BE178" s="229">
        <f>IF(N178="základní",J178,0)</f>
        <v>0</v>
      </c>
      <c r="BF178" s="229">
        <f>IF(N178="snížená",J178,0)</f>
        <v>0</v>
      </c>
      <c r="BG178" s="229">
        <f>IF(N178="zákl. přenesená",J178,0)</f>
        <v>0</v>
      </c>
      <c r="BH178" s="229">
        <f>IF(N178="sníž. přenesená",J178,0)</f>
        <v>0</v>
      </c>
      <c r="BI178" s="229">
        <f>IF(N178="nulová",J178,0)</f>
        <v>0</v>
      </c>
      <c r="BJ178" s="16" t="s">
        <v>85</v>
      </c>
      <c r="BK178" s="229">
        <f>ROUND(I178*H178,2)</f>
        <v>0</v>
      </c>
      <c r="BL178" s="16" t="s">
        <v>225</v>
      </c>
      <c r="BM178" s="228" t="s">
        <v>908</v>
      </c>
    </row>
    <row r="179" s="2" customFormat="1">
      <c r="A179" s="37"/>
      <c r="B179" s="38"/>
      <c r="C179" s="39"/>
      <c r="D179" s="230" t="s">
        <v>149</v>
      </c>
      <c r="E179" s="39"/>
      <c r="F179" s="231" t="s">
        <v>907</v>
      </c>
      <c r="G179" s="39"/>
      <c r="H179" s="39"/>
      <c r="I179" s="232"/>
      <c r="J179" s="39"/>
      <c r="K179" s="39"/>
      <c r="L179" s="43"/>
      <c r="M179" s="233"/>
      <c r="N179" s="234"/>
      <c r="O179" s="90"/>
      <c r="P179" s="90"/>
      <c r="Q179" s="90"/>
      <c r="R179" s="90"/>
      <c r="S179" s="90"/>
      <c r="T179" s="91"/>
      <c r="U179" s="37"/>
      <c r="V179" s="37"/>
      <c r="W179" s="37"/>
      <c r="X179" s="37"/>
      <c r="Y179" s="37"/>
      <c r="Z179" s="37"/>
      <c r="AA179" s="37"/>
      <c r="AB179" s="37"/>
      <c r="AC179" s="37"/>
      <c r="AD179" s="37"/>
      <c r="AE179" s="37"/>
      <c r="AT179" s="16" t="s">
        <v>149</v>
      </c>
      <c r="AU179" s="16" t="s">
        <v>87</v>
      </c>
    </row>
    <row r="180" s="2" customFormat="1" ht="14.4" customHeight="1">
      <c r="A180" s="37"/>
      <c r="B180" s="38"/>
      <c r="C180" s="257" t="s">
        <v>319</v>
      </c>
      <c r="D180" s="257" t="s">
        <v>243</v>
      </c>
      <c r="E180" s="258" t="s">
        <v>909</v>
      </c>
      <c r="F180" s="259" t="s">
        <v>835</v>
      </c>
      <c r="G180" s="260" t="s">
        <v>153</v>
      </c>
      <c r="H180" s="261">
        <v>1</v>
      </c>
      <c r="I180" s="262"/>
      <c r="J180" s="263">
        <f>ROUND(I180*H180,2)</f>
        <v>0</v>
      </c>
      <c r="K180" s="259" t="s">
        <v>1</v>
      </c>
      <c r="L180" s="264"/>
      <c r="M180" s="265" t="s">
        <v>1</v>
      </c>
      <c r="N180" s="266" t="s">
        <v>42</v>
      </c>
      <c r="O180" s="90"/>
      <c r="P180" s="226">
        <f>O180*H180</f>
        <v>0</v>
      </c>
      <c r="Q180" s="226">
        <v>0</v>
      </c>
      <c r="R180" s="226">
        <f>Q180*H180</f>
        <v>0</v>
      </c>
      <c r="S180" s="226">
        <v>0</v>
      </c>
      <c r="T180" s="227">
        <f>S180*H180</f>
        <v>0</v>
      </c>
      <c r="U180" s="37"/>
      <c r="V180" s="37"/>
      <c r="W180" s="37"/>
      <c r="X180" s="37"/>
      <c r="Y180" s="37"/>
      <c r="Z180" s="37"/>
      <c r="AA180" s="37"/>
      <c r="AB180" s="37"/>
      <c r="AC180" s="37"/>
      <c r="AD180" s="37"/>
      <c r="AE180" s="37"/>
      <c r="AR180" s="228" t="s">
        <v>246</v>
      </c>
      <c r="AT180" s="228" t="s">
        <v>243</v>
      </c>
      <c r="AU180" s="228" t="s">
        <v>87</v>
      </c>
      <c r="AY180" s="16" t="s">
        <v>139</v>
      </c>
      <c r="BE180" s="229">
        <f>IF(N180="základní",J180,0)</f>
        <v>0</v>
      </c>
      <c r="BF180" s="229">
        <f>IF(N180="snížená",J180,0)</f>
        <v>0</v>
      </c>
      <c r="BG180" s="229">
        <f>IF(N180="zákl. přenesená",J180,0)</f>
        <v>0</v>
      </c>
      <c r="BH180" s="229">
        <f>IF(N180="sníž. přenesená",J180,0)</f>
        <v>0</v>
      </c>
      <c r="BI180" s="229">
        <f>IF(N180="nulová",J180,0)</f>
        <v>0</v>
      </c>
      <c r="BJ180" s="16" t="s">
        <v>85</v>
      </c>
      <c r="BK180" s="229">
        <f>ROUND(I180*H180,2)</f>
        <v>0</v>
      </c>
      <c r="BL180" s="16" t="s">
        <v>225</v>
      </c>
      <c r="BM180" s="228" t="s">
        <v>910</v>
      </c>
    </row>
    <row r="181" s="2" customFormat="1">
      <c r="A181" s="37"/>
      <c r="B181" s="38"/>
      <c r="C181" s="39"/>
      <c r="D181" s="230" t="s">
        <v>149</v>
      </c>
      <c r="E181" s="39"/>
      <c r="F181" s="231" t="s">
        <v>835</v>
      </c>
      <c r="G181" s="39"/>
      <c r="H181" s="39"/>
      <c r="I181" s="232"/>
      <c r="J181" s="39"/>
      <c r="K181" s="39"/>
      <c r="L181" s="43"/>
      <c r="M181" s="233"/>
      <c r="N181" s="234"/>
      <c r="O181" s="90"/>
      <c r="P181" s="90"/>
      <c r="Q181" s="90"/>
      <c r="R181" s="90"/>
      <c r="S181" s="90"/>
      <c r="T181" s="91"/>
      <c r="U181" s="37"/>
      <c r="V181" s="37"/>
      <c r="W181" s="37"/>
      <c r="X181" s="37"/>
      <c r="Y181" s="37"/>
      <c r="Z181" s="37"/>
      <c r="AA181" s="37"/>
      <c r="AB181" s="37"/>
      <c r="AC181" s="37"/>
      <c r="AD181" s="37"/>
      <c r="AE181" s="37"/>
      <c r="AT181" s="16" t="s">
        <v>149</v>
      </c>
      <c r="AU181" s="16" t="s">
        <v>87</v>
      </c>
    </row>
    <row r="182" s="2" customFormat="1" ht="24.15" customHeight="1">
      <c r="A182" s="37"/>
      <c r="B182" s="38"/>
      <c r="C182" s="257" t="s">
        <v>324</v>
      </c>
      <c r="D182" s="257" t="s">
        <v>243</v>
      </c>
      <c r="E182" s="258" t="s">
        <v>911</v>
      </c>
      <c r="F182" s="259" t="s">
        <v>838</v>
      </c>
      <c r="G182" s="260" t="s">
        <v>153</v>
      </c>
      <c r="H182" s="261">
        <v>1</v>
      </c>
      <c r="I182" s="262"/>
      <c r="J182" s="263">
        <f>ROUND(I182*H182,2)</f>
        <v>0</v>
      </c>
      <c r="K182" s="259" t="s">
        <v>1</v>
      </c>
      <c r="L182" s="264"/>
      <c r="M182" s="265" t="s">
        <v>1</v>
      </c>
      <c r="N182" s="266" t="s">
        <v>42</v>
      </c>
      <c r="O182" s="90"/>
      <c r="P182" s="226">
        <f>O182*H182</f>
        <v>0</v>
      </c>
      <c r="Q182" s="226">
        <v>0</v>
      </c>
      <c r="R182" s="226">
        <f>Q182*H182</f>
        <v>0</v>
      </c>
      <c r="S182" s="226">
        <v>0</v>
      </c>
      <c r="T182" s="227">
        <f>S182*H182</f>
        <v>0</v>
      </c>
      <c r="U182" s="37"/>
      <c r="V182" s="37"/>
      <c r="W182" s="37"/>
      <c r="X182" s="37"/>
      <c r="Y182" s="37"/>
      <c r="Z182" s="37"/>
      <c r="AA182" s="37"/>
      <c r="AB182" s="37"/>
      <c r="AC182" s="37"/>
      <c r="AD182" s="37"/>
      <c r="AE182" s="37"/>
      <c r="AR182" s="228" t="s">
        <v>246</v>
      </c>
      <c r="AT182" s="228" t="s">
        <v>243</v>
      </c>
      <c r="AU182" s="228" t="s">
        <v>87</v>
      </c>
      <c r="AY182" s="16" t="s">
        <v>139</v>
      </c>
      <c r="BE182" s="229">
        <f>IF(N182="základní",J182,0)</f>
        <v>0</v>
      </c>
      <c r="BF182" s="229">
        <f>IF(N182="snížená",J182,0)</f>
        <v>0</v>
      </c>
      <c r="BG182" s="229">
        <f>IF(N182="zákl. přenesená",J182,0)</f>
        <v>0</v>
      </c>
      <c r="BH182" s="229">
        <f>IF(N182="sníž. přenesená",J182,0)</f>
        <v>0</v>
      </c>
      <c r="BI182" s="229">
        <f>IF(N182="nulová",J182,0)</f>
        <v>0</v>
      </c>
      <c r="BJ182" s="16" t="s">
        <v>85</v>
      </c>
      <c r="BK182" s="229">
        <f>ROUND(I182*H182,2)</f>
        <v>0</v>
      </c>
      <c r="BL182" s="16" t="s">
        <v>225</v>
      </c>
      <c r="BM182" s="228" t="s">
        <v>912</v>
      </c>
    </row>
    <row r="183" s="2" customFormat="1">
      <c r="A183" s="37"/>
      <c r="B183" s="38"/>
      <c r="C183" s="39"/>
      <c r="D183" s="230" t="s">
        <v>149</v>
      </c>
      <c r="E183" s="39"/>
      <c r="F183" s="231" t="s">
        <v>838</v>
      </c>
      <c r="G183" s="39"/>
      <c r="H183" s="39"/>
      <c r="I183" s="232"/>
      <c r="J183" s="39"/>
      <c r="K183" s="39"/>
      <c r="L183" s="43"/>
      <c r="M183" s="233"/>
      <c r="N183" s="234"/>
      <c r="O183" s="90"/>
      <c r="P183" s="90"/>
      <c r="Q183" s="90"/>
      <c r="R183" s="90"/>
      <c r="S183" s="90"/>
      <c r="T183" s="91"/>
      <c r="U183" s="37"/>
      <c r="V183" s="37"/>
      <c r="W183" s="37"/>
      <c r="X183" s="37"/>
      <c r="Y183" s="37"/>
      <c r="Z183" s="37"/>
      <c r="AA183" s="37"/>
      <c r="AB183" s="37"/>
      <c r="AC183" s="37"/>
      <c r="AD183" s="37"/>
      <c r="AE183" s="37"/>
      <c r="AT183" s="16" t="s">
        <v>149</v>
      </c>
      <c r="AU183" s="16" t="s">
        <v>87</v>
      </c>
    </row>
    <row r="184" s="2" customFormat="1" ht="14.4" customHeight="1">
      <c r="A184" s="37"/>
      <c r="B184" s="38"/>
      <c r="C184" s="257" t="s">
        <v>329</v>
      </c>
      <c r="D184" s="257" t="s">
        <v>243</v>
      </c>
      <c r="E184" s="258" t="s">
        <v>913</v>
      </c>
      <c r="F184" s="259" t="s">
        <v>841</v>
      </c>
      <c r="G184" s="260" t="s">
        <v>153</v>
      </c>
      <c r="H184" s="261">
        <v>1</v>
      </c>
      <c r="I184" s="262"/>
      <c r="J184" s="263">
        <f>ROUND(I184*H184,2)</f>
        <v>0</v>
      </c>
      <c r="K184" s="259" t="s">
        <v>1</v>
      </c>
      <c r="L184" s="264"/>
      <c r="M184" s="265" t="s">
        <v>1</v>
      </c>
      <c r="N184" s="266" t="s">
        <v>42</v>
      </c>
      <c r="O184" s="90"/>
      <c r="P184" s="226">
        <f>O184*H184</f>
        <v>0</v>
      </c>
      <c r="Q184" s="226">
        <v>0</v>
      </c>
      <c r="R184" s="226">
        <f>Q184*H184</f>
        <v>0</v>
      </c>
      <c r="S184" s="226">
        <v>0</v>
      </c>
      <c r="T184" s="227">
        <f>S184*H184</f>
        <v>0</v>
      </c>
      <c r="U184" s="37"/>
      <c r="V184" s="37"/>
      <c r="W184" s="37"/>
      <c r="X184" s="37"/>
      <c r="Y184" s="37"/>
      <c r="Z184" s="37"/>
      <c r="AA184" s="37"/>
      <c r="AB184" s="37"/>
      <c r="AC184" s="37"/>
      <c r="AD184" s="37"/>
      <c r="AE184" s="37"/>
      <c r="AR184" s="228" t="s">
        <v>246</v>
      </c>
      <c r="AT184" s="228" t="s">
        <v>243</v>
      </c>
      <c r="AU184" s="228" t="s">
        <v>87</v>
      </c>
      <c r="AY184" s="16" t="s">
        <v>139</v>
      </c>
      <c r="BE184" s="229">
        <f>IF(N184="základní",J184,0)</f>
        <v>0</v>
      </c>
      <c r="BF184" s="229">
        <f>IF(N184="snížená",J184,0)</f>
        <v>0</v>
      </c>
      <c r="BG184" s="229">
        <f>IF(N184="zákl. přenesená",J184,0)</f>
        <v>0</v>
      </c>
      <c r="BH184" s="229">
        <f>IF(N184="sníž. přenesená",J184,0)</f>
        <v>0</v>
      </c>
      <c r="BI184" s="229">
        <f>IF(N184="nulová",J184,0)</f>
        <v>0</v>
      </c>
      <c r="BJ184" s="16" t="s">
        <v>85</v>
      </c>
      <c r="BK184" s="229">
        <f>ROUND(I184*H184,2)</f>
        <v>0</v>
      </c>
      <c r="BL184" s="16" t="s">
        <v>225</v>
      </c>
      <c r="BM184" s="228" t="s">
        <v>914</v>
      </c>
    </row>
    <row r="185" s="2" customFormat="1">
      <c r="A185" s="37"/>
      <c r="B185" s="38"/>
      <c r="C185" s="39"/>
      <c r="D185" s="230" t="s">
        <v>149</v>
      </c>
      <c r="E185" s="39"/>
      <c r="F185" s="231" t="s">
        <v>841</v>
      </c>
      <c r="G185" s="39"/>
      <c r="H185" s="39"/>
      <c r="I185" s="232"/>
      <c r="J185" s="39"/>
      <c r="K185" s="39"/>
      <c r="L185" s="43"/>
      <c r="M185" s="233"/>
      <c r="N185" s="234"/>
      <c r="O185" s="90"/>
      <c r="P185" s="90"/>
      <c r="Q185" s="90"/>
      <c r="R185" s="90"/>
      <c r="S185" s="90"/>
      <c r="T185" s="91"/>
      <c r="U185" s="37"/>
      <c r="V185" s="37"/>
      <c r="W185" s="37"/>
      <c r="X185" s="37"/>
      <c r="Y185" s="37"/>
      <c r="Z185" s="37"/>
      <c r="AA185" s="37"/>
      <c r="AB185" s="37"/>
      <c r="AC185" s="37"/>
      <c r="AD185" s="37"/>
      <c r="AE185" s="37"/>
      <c r="AT185" s="16" t="s">
        <v>149</v>
      </c>
      <c r="AU185" s="16" t="s">
        <v>87</v>
      </c>
    </row>
    <row r="186" s="2" customFormat="1" ht="14.4" customHeight="1">
      <c r="A186" s="37"/>
      <c r="B186" s="38"/>
      <c r="C186" s="257" t="s">
        <v>246</v>
      </c>
      <c r="D186" s="257" t="s">
        <v>243</v>
      </c>
      <c r="E186" s="258" t="s">
        <v>915</v>
      </c>
      <c r="F186" s="259" t="s">
        <v>844</v>
      </c>
      <c r="G186" s="260" t="s">
        <v>153</v>
      </c>
      <c r="H186" s="261">
        <v>1</v>
      </c>
      <c r="I186" s="262"/>
      <c r="J186" s="263">
        <f>ROUND(I186*H186,2)</f>
        <v>0</v>
      </c>
      <c r="K186" s="259" t="s">
        <v>1</v>
      </c>
      <c r="L186" s="264"/>
      <c r="M186" s="265" t="s">
        <v>1</v>
      </c>
      <c r="N186" s="266" t="s">
        <v>42</v>
      </c>
      <c r="O186" s="90"/>
      <c r="P186" s="226">
        <f>O186*H186</f>
        <v>0</v>
      </c>
      <c r="Q186" s="226">
        <v>0</v>
      </c>
      <c r="R186" s="226">
        <f>Q186*H186</f>
        <v>0</v>
      </c>
      <c r="S186" s="226">
        <v>0</v>
      </c>
      <c r="T186" s="227">
        <f>S186*H186</f>
        <v>0</v>
      </c>
      <c r="U186" s="37"/>
      <c r="V186" s="37"/>
      <c r="W186" s="37"/>
      <c r="X186" s="37"/>
      <c r="Y186" s="37"/>
      <c r="Z186" s="37"/>
      <c r="AA186" s="37"/>
      <c r="AB186" s="37"/>
      <c r="AC186" s="37"/>
      <c r="AD186" s="37"/>
      <c r="AE186" s="37"/>
      <c r="AR186" s="228" t="s">
        <v>246</v>
      </c>
      <c r="AT186" s="228" t="s">
        <v>243</v>
      </c>
      <c r="AU186" s="228" t="s">
        <v>87</v>
      </c>
      <c r="AY186" s="16" t="s">
        <v>139</v>
      </c>
      <c r="BE186" s="229">
        <f>IF(N186="základní",J186,0)</f>
        <v>0</v>
      </c>
      <c r="BF186" s="229">
        <f>IF(N186="snížená",J186,0)</f>
        <v>0</v>
      </c>
      <c r="BG186" s="229">
        <f>IF(N186="zákl. přenesená",J186,0)</f>
        <v>0</v>
      </c>
      <c r="BH186" s="229">
        <f>IF(N186="sníž. přenesená",J186,0)</f>
        <v>0</v>
      </c>
      <c r="BI186" s="229">
        <f>IF(N186="nulová",J186,0)</f>
        <v>0</v>
      </c>
      <c r="BJ186" s="16" t="s">
        <v>85</v>
      </c>
      <c r="BK186" s="229">
        <f>ROUND(I186*H186,2)</f>
        <v>0</v>
      </c>
      <c r="BL186" s="16" t="s">
        <v>225</v>
      </c>
      <c r="BM186" s="228" t="s">
        <v>916</v>
      </c>
    </row>
    <row r="187" s="2" customFormat="1">
      <c r="A187" s="37"/>
      <c r="B187" s="38"/>
      <c r="C187" s="39"/>
      <c r="D187" s="230" t="s">
        <v>149</v>
      </c>
      <c r="E187" s="39"/>
      <c r="F187" s="231" t="s">
        <v>844</v>
      </c>
      <c r="G187" s="39"/>
      <c r="H187" s="39"/>
      <c r="I187" s="232"/>
      <c r="J187" s="39"/>
      <c r="K187" s="39"/>
      <c r="L187" s="43"/>
      <c r="M187" s="233"/>
      <c r="N187" s="234"/>
      <c r="O187" s="90"/>
      <c r="P187" s="90"/>
      <c r="Q187" s="90"/>
      <c r="R187" s="90"/>
      <c r="S187" s="90"/>
      <c r="T187" s="91"/>
      <c r="U187" s="37"/>
      <c r="V187" s="37"/>
      <c r="W187" s="37"/>
      <c r="X187" s="37"/>
      <c r="Y187" s="37"/>
      <c r="Z187" s="37"/>
      <c r="AA187" s="37"/>
      <c r="AB187" s="37"/>
      <c r="AC187" s="37"/>
      <c r="AD187" s="37"/>
      <c r="AE187" s="37"/>
      <c r="AT187" s="16" t="s">
        <v>149</v>
      </c>
      <c r="AU187" s="16" t="s">
        <v>87</v>
      </c>
    </row>
    <row r="188" s="2" customFormat="1" ht="14.4" customHeight="1">
      <c r="A188" s="37"/>
      <c r="B188" s="38"/>
      <c r="C188" s="257" t="s">
        <v>339</v>
      </c>
      <c r="D188" s="257" t="s">
        <v>243</v>
      </c>
      <c r="E188" s="258" t="s">
        <v>917</v>
      </c>
      <c r="F188" s="259" t="s">
        <v>847</v>
      </c>
      <c r="G188" s="260" t="s">
        <v>153</v>
      </c>
      <c r="H188" s="261">
        <v>2</v>
      </c>
      <c r="I188" s="262"/>
      <c r="J188" s="263">
        <f>ROUND(I188*H188,2)</f>
        <v>0</v>
      </c>
      <c r="K188" s="259" t="s">
        <v>1</v>
      </c>
      <c r="L188" s="264"/>
      <c r="M188" s="265" t="s">
        <v>1</v>
      </c>
      <c r="N188" s="266" t="s">
        <v>42</v>
      </c>
      <c r="O188" s="90"/>
      <c r="P188" s="226">
        <f>O188*H188</f>
        <v>0</v>
      </c>
      <c r="Q188" s="226">
        <v>0</v>
      </c>
      <c r="R188" s="226">
        <f>Q188*H188</f>
        <v>0</v>
      </c>
      <c r="S188" s="226">
        <v>0</v>
      </c>
      <c r="T188" s="227">
        <f>S188*H188</f>
        <v>0</v>
      </c>
      <c r="U188" s="37"/>
      <c r="V188" s="37"/>
      <c r="W188" s="37"/>
      <c r="X188" s="37"/>
      <c r="Y188" s="37"/>
      <c r="Z188" s="37"/>
      <c r="AA188" s="37"/>
      <c r="AB188" s="37"/>
      <c r="AC188" s="37"/>
      <c r="AD188" s="37"/>
      <c r="AE188" s="37"/>
      <c r="AR188" s="228" t="s">
        <v>246</v>
      </c>
      <c r="AT188" s="228" t="s">
        <v>243</v>
      </c>
      <c r="AU188" s="228" t="s">
        <v>87</v>
      </c>
      <c r="AY188" s="16" t="s">
        <v>139</v>
      </c>
      <c r="BE188" s="229">
        <f>IF(N188="základní",J188,0)</f>
        <v>0</v>
      </c>
      <c r="BF188" s="229">
        <f>IF(N188="snížená",J188,0)</f>
        <v>0</v>
      </c>
      <c r="BG188" s="229">
        <f>IF(N188="zákl. přenesená",J188,0)</f>
        <v>0</v>
      </c>
      <c r="BH188" s="229">
        <f>IF(N188="sníž. přenesená",J188,0)</f>
        <v>0</v>
      </c>
      <c r="BI188" s="229">
        <f>IF(N188="nulová",J188,0)</f>
        <v>0</v>
      </c>
      <c r="BJ188" s="16" t="s">
        <v>85</v>
      </c>
      <c r="BK188" s="229">
        <f>ROUND(I188*H188,2)</f>
        <v>0</v>
      </c>
      <c r="BL188" s="16" t="s">
        <v>225</v>
      </c>
      <c r="BM188" s="228" t="s">
        <v>918</v>
      </c>
    </row>
    <row r="189" s="2" customFormat="1">
      <c r="A189" s="37"/>
      <c r="B189" s="38"/>
      <c r="C189" s="39"/>
      <c r="D189" s="230" t="s">
        <v>149</v>
      </c>
      <c r="E189" s="39"/>
      <c r="F189" s="231" t="s">
        <v>847</v>
      </c>
      <c r="G189" s="39"/>
      <c r="H189" s="39"/>
      <c r="I189" s="232"/>
      <c r="J189" s="39"/>
      <c r="K189" s="39"/>
      <c r="L189" s="43"/>
      <c r="M189" s="233"/>
      <c r="N189" s="234"/>
      <c r="O189" s="90"/>
      <c r="P189" s="90"/>
      <c r="Q189" s="90"/>
      <c r="R189" s="90"/>
      <c r="S189" s="90"/>
      <c r="T189" s="91"/>
      <c r="U189" s="37"/>
      <c r="V189" s="37"/>
      <c r="W189" s="37"/>
      <c r="X189" s="37"/>
      <c r="Y189" s="37"/>
      <c r="Z189" s="37"/>
      <c r="AA189" s="37"/>
      <c r="AB189" s="37"/>
      <c r="AC189" s="37"/>
      <c r="AD189" s="37"/>
      <c r="AE189" s="37"/>
      <c r="AT189" s="16" t="s">
        <v>149</v>
      </c>
      <c r="AU189" s="16" t="s">
        <v>87</v>
      </c>
    </row>
    <row r="190" s="2" customFormat="1" ht="14.4" customHeight="1">
      <c r="A190" s="37"/>
      <c r="B190" s="38"/>
      <c r="C190" s="257" t="s">
        <v>345</v>
      </c>
      <c r="D190" s="257" t="s">
        <v>243</v>
      </c>
      <c r="E190" s="258" t="s">
        <v>919</v>
      </c>
      <c r="F190" s="259" t="s">
        <v>850</v>
      </c>
      <c r="G190" s="260" t="s">
        <v>153</v>
      </c>
      <c r="H190" s="261">
        <v>8</v>
      </c>
      <c r="I190" s="262"/>
      <c r="J190" s="263">
        <f>ROUND(I190*H190,2)</f>
        <v>0</v>
      </c>
      <c r="K190" s="259" t="s">
        <v>1</v>
      </c>
      <c r="L190" s="264"/>
      <c r="M190" s="265" t="s">
        <v>1</v>
      </c>
      <c r="N190" s="266" t="s">
        <v>42</v>
      </c>
      <c r="O190" s="90"/>
      <c r="P190" s="226">
        <f>O190*H190</f>
        <v>0</v>
      </c>
      <c r="Q190" s="226">
        <v>0</v>
      </c>
      <c r="R190" s="226">
        <f>Q190*H190</f>
        <v>0</v>
      </c>
      <c r="S190" s="226">
        <v>0</v>
      </c>
      <c r="T190" s="227">
        <f>S190*H190</f>
        <v>0</v>
      </c>
      <c r="U190" s="37"/>
      <c r="V190" s="37"/>
      <c r="W190" s="37"/>
      <c r="X190" s="37"/>
      <c r="Y190" s="37"/>
      <c r="Z190" s="37"/>
      <c r="AA190" s="37"/>
      <c r="AB190" s="37"/>
      <c r="AC190" s="37"/>
      <c r="AD190" s="37"/>
      <c r="AE190" s="37"/>
      <c r="AR190" s="228" t="s">
        <v>246</v>
      </c>
      <c r="AT190" s="228" t="s">
        <v>243</v>
      </c>
      <c r="AU190" s="228" t="s">
        <v>87</v>
      </c>
      <c r="AY190" s="16" t="s">
        <v>139</v>
      </c>
      <c r="BE190" s="229">
        <f>IF(N190="základní",J190,0)</f>
        <v>0</v>
      </c>
      <c r="BF190" s="229">
        <f>IF(N190="snížená",J190,0)</f>
        <v>0</v>
      </c>
      <c r="BG190" s="229">
        <f>IF(N190="zákl. přenesená",J190,0)</f>
        <v>0</v>
      </c>
      <c r="BH190" s="229">
        <f>IF(N190="sníž. přenesená",J190,0)</f>
        <v>0</v>
      </c>
      <c r="BI190" s="229">
        <f>IF(N190="nulová",J190,0)</f>
        <v>0</v>
      </c>
      <c r="BJ190" s="16" t="s">
        <v>85</v>
      </c>
      <c r="BK190" s="229">
        <f>ROUND(I190*H190,2)</f>
        <v>0</v>
      </c>
      <c r="BL190" s="16" t="s">
        <v>225</v>
      </c>
      <c r="BM190" s="228" t="s">
        <v>920</v>
      </c>
    </row>
    <row r="191" s="2" customFormat="1">
      <c r="A191" s="37"/>
      <c r="B191" s="38"/>
      <c r="C191" s="39"/>
      <c r="D191" s="230" t="s">
        <v>149</v>
      </c>
      <c r="E191" s="39"/>
      <c r="F191" s="231" t="s">
        <v>850</v>
      </c>
      <c r="G191" s="39"/>
      <c r="H191" s="39"/>
      <c r="I191" s="232"/>
      <c r="J191" s="39"/>
      <c r="K191" s="39"/>
      <c r="L191" s="43"/>
      <c r="M191" s="233"/>
      <c r="N191" s="234"/>
      <c r="O191" s="90"/>
      <c r="P191" s="90"/>
      <c r="Q191" s="90"/>
      <c r="R191" s="90"/>
      <c r="S191" s="90"/>
      <c r="T191" s="91"/>
      <c r="U191" s="37"/>
      <c r="V191" s="37"/>
      <c r="W191" s="37"/>
      <c r="X191" s="37"/>
      <c r="Y191" s="37"/>
      <c r="Z191" s="37"/>
      <c r="AA191" s="37"/>
      <c r="AB191" s="37"/>
      <c r="AC191" s="37"/>
      <c r="AD191" s="37"/>
      <c r="AE191" s="37"/>
      <c r="AT191" s="16" t="s">
        <v>149</v>
      </c>
      <c r="AU191" s="16" t="s">
        <v>87</v>
      </c>
    </row>
    <row r="192" s="2" customFormat="1" ht="14.4" customHeight="1">
      <c r="A192" s="37"/>
      <c r="B192" s="38"/>
      <c r="C192" s="257" t="s">
        <v>350</v>
      </c>
      <c r="D192" s="257" t="s">
        <v>243</v>
      </c>
      <c r="E192" s="258" t="s">
        <v>921</v>
      </c>
      <c r="F192" s="259" t="s">
        <v>853</v>
      </c>
      <c r="G192" s="260" t="s">
        <v>153</v>
      </c>
      <c r="H192" s="261">
        <v>1</v>
      </c>
      <c r="I192" s="262"/>
      <c r="J192" s="263">
        <f>ROUND(I192*H192,2)</f>
        <v>0</v>
      </c>
      <c r="K192" s="259" t="s">
        <v>1</v>
      </c>
      <c r="L192" s="264"/>
      <c r="M192" s="265" t="s">
        <v>1</v>
      </c>
      <c r="N192" s="266" t="s">
        <v>42</v>
      </c>
      <c r="O192" s="90"/>
      <c r="P192" s="226">
        <f>O192*H192</f>
        <v>0</v>
      </c>
      <c r="Q192" s="226">
        <v>0</v>
      </c>
      <c r="R192" s="226">
        <f>Q192*H192</f>
        <v>0</v>
      </c>
      <c r="S192" s="226">
        <v>0</v>
      </c>
      <c r="T192" s="227">
        <f>S192*H192</f>
        <v>0</v>
      </c>
      <c r="U192" s="37"/>
      <c r="V192" s="37"/>
      <c r="W192" s="37"/>
      <c r="X192" s="37"/>
      <c r="Y192" s="37"/>
      <c r="Z192" s="37"/>
      <c r="AA192" s="37"/>
      <c r="AB192" s="37"/>
      <c r="AC192" s="37"/>
      <c r="AD192" s="37"/>
      <c r="AE192" s="37"/>
      <c r="AR192" s="228" t="s">
        <v>246</v>
      </c>
      <c r="AT192" s="228" t="s">
        <v>243</v>
      </c>
      <c r="AU192" s="228" t="s">
        <v>87</v>
      </c>
      <c r="AY192" s="16" t="s">
        <v>139</v>
      </c>
      <c r="BE192" s="229">
        <f>IF(N192="základní",J192,0)</f>
        <v>0</v>
      </c>
      <c r="BF192" s="229">
        <f>IF(N192="snížená",J192,0)</f>
        <v>0</v>
      </c>
      <c r="BG192" s="229">
        <f>IF(N192="zákl. přenesená",J192,0)</f>
        <v>0</v>
      </c>
      <c r="BH192" s="229">
        <f>IF(N192="sníž. přenesená",J192,0)</f>
        <v>0</v>
      </c>
      <c r="BI192" s="229">
        <f>IF(N192="nulová",J192,0)</f>
        <v>0</v>
      </c>
      <c r="BJ192" s="16" t="s">
        <v>85</v>
      </c>
      <c r="BK192" s="229">
        <f>ROUND(I192*H192,2)</f>
        <v>0</v>
      </c>
      <c r="BL192" s="16" t="s">
        <v>225</v>
      </c>
      <c r="BM192" s="228" t="s">
        <v>922</v>
      </c>
    </row>
    <row r="193" s="2" customFormat="1">
      <c r="A193" s="37"/>
      <c r="B193" s="38"/>
      <c r="C193" s="39"/>
      <c r="D193" s="230" t="s">
        <v>149</v>
      </c>
      <c r="E193" s="39"/>
      <c r="F193" s="231" t="s">
        <v>853</v>
      </c>
      <c r="G193" s="39"/>
      <c r="H193" s="39"/>
      <c r="I193" s="232"/>
      <c r="J193" s="39"/>
      <c r="K193" s="39"/>
      <c r="L193" s="43"/>
      <c r="M193" s="233"/>
      <c r="N193" s="234"/>
      <c r="O193" s="90"/>
      <c r="P193" s="90"/>
      <c r="Q193" s="90"/>
      <c r="R193" s="90"/>
      <c r="S193" s="90"/>
      <c r="T193" s="91"/>
      <c r="U193" s="37"/>
      <c r="V193" s="37"/>
      <c r="W193" s="37"/>
      <c r="X193" s="37"/>
      <c r="Y193" s="37"/>
      <c r="Z193" s="37"/>
      <c r="AA193" s="37"/>
      <c r="AB193" s="37"/>
      <c r="AC193" s="37"/>
      <c r="AD193" s="37"/>
      <c r="AE193" s="37"/>
      <c r="AT193" s="16" t="s">
        <v>149</v>
      </c>
      <c r="AU193" s="16" t="s">
        <v>87</v>
      </c>
    </row>
    <row r="194" s="2" customFormat="1" ht="14.4" customHeight="1">
      <c r="A194" s="37"/>
      <c r="B194" s="38"/>
      <c r="C194" s="257" t="s">
        <v>355</v>
      </c>
      <c r="D194" s="257" t="s">
        <v>243</v>
      </c>
      <c r="E194" s="258" t="s">
        <v>923</v>
      </c>
      <c r="F194" s="259" t="s">
        <v>856</v>
      </c>
      <c r="G194" s="260" t="s">
        <v>153</v>
      </c>
      <c r="H194" s="261">
        <v>1</v>
      </c>
      <c r="I194" s="262"/>
      <c r="J194" s="263">
        <f>ROUND(I194*H194,2)</f>
        <v>0</v>
      </c>
      <c r="K194" s="259" t="s">
        <v>1</v>
      </c>
      <c r="L194" s="264"/>
      <c r="M194" s="265" t="s">
        <v>1</v>
      </c>
      <c r="N194" s="266" t="s">
        <v>42</v>
      </c>
      <c r="O194" s="90"/>
      <c r="P194" s="226">
        <f>O194*H194</f>
        <v>0</v>
      </c>
      <c r="Q194" s="226">
        <v>0</v>
      </c>
      <c r="R194" s="226">
        <f>Q194*H194</f>
        <v>0</v>
      </c>
      <c r="S194" s="226">
        <v>0</v>
      </c>
      <c r="T194" s="227">
        <f>S194*H194</f>
        <v>0</v>
      </c>
      <c r="U194" s="37"/>
      <c r="V194" s="37"/>
      <c r="W194" s="37"/>
      <c r="X194" s="37"/>
      <c r="Y194" s="37"/>
      <c r="Z194" s="37"/>
      <c r="AA194" s="37"/>
      <c r="AB194" s="37"/>
      <c r="AC194" s="37"/>
      <c r="AD194" s="37"/>
      <c r="AE194" s="37"/>
      <c r="AR194" s="228" t="s">
        <v>246</v>
      </c>
      <c r="AT194" s="228" t="s">
        <v>243</v>
      </c>
      <c r="AU194" s="228" t="s">
        <v>87</v>
      </c>
      <c r="AY194" s="16" t="s">
        <v>139</v>
      </c>
      <c r="BE194" s="229">
        <f>IF(N194="základní",J194,0)</f>
        <v>0</v>
      </c>
      <c r="BF194" s="229">
        <f>IF(N194="snížená",J194,0)</f>
        <v>0</v>
      </c>
      <c r="BG194" s="229">
        <f>IF(N194="zákl. přenesená",J194,0)</f>
        <v>0</v>
      </c>
      <c r="BH194" s="229">
        <f>IF(N194="sníž. přenesená",J194,0)</f>
        <v>0</v>
      </c>
      <c r="BI194" s="229">
        <f>IF(N194="nulová",J194,0)</f>
        <v>0</v>
      </c>
      <c r="BJ194" s="16" t="s">
        <v>85</v>
      </c>
      <c r="BK194" s="229">
        <f>ROUND(I194*H194,2)</f>
        <v>0</v>
      </c>
      <c r="BL194" s="16" t="s">
        <v>225</v>
      </c>
      <c r="BM194" s="228" t="s">
        <v>924</v>
      </c>
    </row>
    <row r="195" s="2" customFormat="1">
      <c r="A195" s="37"/>
      <c r="B195" s="38"/>
      <c r="C195" s="39"/>
      <c r="D195" s="230" t="s">
        <v>149</v>
      </c>
      <c r="E195" s="39"/>
      <c r="F195" s="231" t="s">
        <v>856</v>
      </c>
      <c r="G195" s="39"/>
      <c r="H195" s="39"/>
      <c r="I195" s="232"/>
      <c r="J195" s="39"/>
      <c r="K195" s="39"/>
      <c r="L195" s="43"/>
      <c r="M195" s="233"/>
      <c r="N195" s="234"/>
      <c r="O195" s="90"/>
      <c r="P195" s="90"/>
      <c r="Q195" s="90"/>
      <c r="R195" s="90"/>
      <c r="S195" s="90"/>
      <c r="T195" s="91"/>
      <c r="U195" s="37"/>
      <c r="V195" s="37"/>
      <c r="W195" s="37"/>
      <c r="X195" s="37"/>
      <c r="Y195" s="37"/>
      <c r="Z195" s="37"/>
      <c r="AA195" s="37"/>
      <c r="AB195" s="37"/>
      <c r="AC195" s="37"/>
      <c r="AD195" s="37"/>
      <c r="AE195" s="37"/>
      <c r="AT195" s="16" t="s">
        <v>149</v>
      </c>
      <c r="AU195" s="16" t="s">
        <v>87</v>
      </c>
    </row>
    <row r="196" s="2" customFormat="1" ht="14.4" customHeight="1">
      <c r="A196" s="37"/>
      <c r="B196" s="38"/>
      <c r="C196" s="257" t="s">
        <v>359</v>
      </c>
      <c r="D196" s="257" t="s">
        <v>243</v>
      </c>
      <c r="E196" s="258" t="s">
        <v>925</v>
      </c>
      <c r="F196" s="259" t="s">
        <v>859</v>
      </c>
      <c r="G196" s="260" t="s">
        <v>153</v>
      </c>
      <c r="H196" s="261">
        <v>2</v>
      </c>
      <c r="I196" s="262"/>
      <c r="J196" s="263">
        <f>ROUND(I196*H196,2)</f>
        <v>0</v>
      </c>
      <c r="K196" s="259" t="s">
        <v>1</v>
      </c>
      <c r="L196" s="264"/>
      <c r="M196" s="265" t="s">
        <v>1</v>
      </c>
      <c r="N196" s="266" t="s">
        <v>42</v>
      </c>
      <c r="O196" s="90"/>
      <c r="P196" s="226">
        <f>O196*H196</f>
        <v>0</v>
      </c>
      <c r="Q196" s="226">
        <v>0</v>
      </c>
      <c r="R196" s="226">
        <f>Q196*H196</f>
        <v>0</v>
      </c>
      <c r="S196" s="226">
        <v>0</v>
      </c>
      <c r="T196" s="227">
        <f>S196*H196</f>
        <v>0</v>
      </c>
      <c r="U196" s="37"/>
      <c r="V196" s="37"/>
      <c r="W196" s="37"/>
      <c r="X196" s="37"/>
      <c r="Y196" s="37"/>
      <c r="Z196" s="37"/>
      <c r="AA196" s="37"/>
      <c r="AB196" s="37"/>
      <c r="AC196" s="37"/>
      <c r="AD196" s="37"/>
      <c r="AE196" s="37"/>
      <c r="AR196" s="228" t="s">
        <v>246</v>
      </c>
      <c r="AT196" s="228" t="s">
        <v>243</v>
      </c>
      <c r="AU196" s="228" t="s">
        <v>87</v>
      </c>
      <c r="AY196" s="16" t="s">
        <v>139</v>
      </c>
      <c r="BE196" s="229">
        <f>IF(N196="základní",J196,0)</f>
        <v>0</v>
      </c>
      <c r="BF196" s="229">
        <f>IF(N196="snížená",J196,0)</f>
        <v>0</v>
      </c>
      <c r="BG196" s="229">
        <f>IF(N196="zákl. přenesená",J196,0)</f>
        <v>0</v>
      </c>
      <c r="BH196" s="229">
        <f>IF(N196="sníž. přenesená",J196,0)</f>
        <v>0</v>
      </c>
      <c r="BI196" s="229">
        <f>IF(N196="nulová",J196,0)</f>
        <v>0</v>
      </c>
      <c r="BJ196" s="16" t="s">
        <v>85</v>
      </c>
      <c r="BK196" s="229">
        <f>ROUND(I196*H196,2)</f>
        <v>0</v>
      </c>
      <c r="BL196" s="16" t="s">
        <v>225</v>
      </c>
      <c r="BM196" s="228" t="s">
        <v>926</v>
      </c>
    </row>
    <row r="197" s="2" customFormat="1">
      <c r="A197" s="37"/>
      <c r="B197" s="38"/>
      <c r="C197" s="39"/>
      <c r="D197" s="230" t="s">
        <v>149</v>
      </c>
      <c r="E197" s="39"/>
      <c r="F197" s="231" t="s">
        <v>859</v>
      </c>
      <c r="G197" s="39"/>
      <c r="H197" s="39"/>
      <c r="I197" s="232"/>
      <c r="J197" s="39"/>
      <c r="K197" s="39"/>
      <c r="L197" s="43"/>
      <c r="M197" s="233"/>
      <c r="N197" s="234"/>
      <c r="O197" s="90"/>
      <c r="P197" s="90"/>
      <c r="Q197" s="90"/>
      <c r="R197" s="90"/>
      <c r="S197" s="90"/>
      <c r="T197" s="91"/>
      <c r="U197" s="37"/>
      <c r="V197" s="37"/>
      <c r="W197" s="37"/>
      <c r="X197" s="37"/>
      <c r="Y197" s="37"/>
      <c r="Z197" s="37"/>
      <c r="AA197" s="37"/>
      <c r="AB197" s="37"/>
      <c r="AC197" s="37"/>
      <c r="AD197" s="37"/>
      <c r="AE197" s="37"/>
      <c r="AT197" s="16" t="s">
        <v>149</v>
      </c>
      <c r="AU197" s="16" t="s">
        <v>87</v>
      </c>
    </row>
    <row r="198" s="2" customFormat="1" ht="14.4" customHeight="1">
      <c r="A198" s="37"/>
      <c r="B198" s="38"/>
      <c r="C198" s="257" t="s">
        <v>365</v>
      </c>
      <c r="D198" s="257" t="s">
        <v>243</v>
      </c>
      <c r="E198" s="258" t="s">
        <v>927</v>
      </c>
      <c r="F198" s="259" t="s">
        <v>862</v>
      </c>
      <c r="G198" s="260" t="s">
        <v>153</v>
      </c>
      <c r="H198" s="261">
        <v>1</v>
      </c>
      <c r="I198" s="262"/>
      <c r="J198" s="263">
        <f>ROUND(I198*H198,2)</f>
        <v>0</v>
      </c>
      <c r="K198" s="259" t="s">
        <v>1</v>
      </c>
      <c r="L198" s="264"/>
      <c r="M198" s="265" t="s">
        <v>1</v>
      </c>
      <c r="N198" s="266" t="s">
        <v>42</v>
      </c>
      <c r="O198" s="90"/>
      <c r="P198" s="226">
        <f>O198*H198</f>
        <v>0</v>
      </c>
      <c r="Q198" s="226">
        <v>0</v>
      </c>
      <c r="R198" s="226">
        <f>Q198*H198</f>
        <v>0</v>
      </c>
      <c r="S198" s="226">
        <v>0</v>
      </c>
      <c r="T198" s="227">
        <f>S198*H198</f>
        <v>0</v>
      </c>
      <c r="U198" s="37"/>
      <c r="V198" s="37"/>
      <c r="W198" s="37"/>
      <c r="X198" s="37"/>
      <c r="Y198" s="37"/>
      <c r="Z198" s="37"/>
      <c r="AA198" s="37"/>
      <c r="AB198" s="37"/>
      <c r="AC198" s="37"/>
      <c r="AD198" s="37"/>
      <c r="AE198" s="37"/>
      <c r="AR198" s="228" t="s">
        <v>246</v>
      </c>
      <c r="AT198" s="228" t="s">
        <v>243</v>
      </c>
      <c r="AU198" s="228" t="s">
        <v>87</v>
      </c>
      <c r="AY198" s="16" t="s">
        <v>139</v>
      </c>
      <c r="BE198" s="229">
        <f>IF(N198="základní",J198,0)</f>
        <v>0</v>
      </c>
      <c r="BF198" s="229">
        <f>IF(N198="snížená",J198,0)</f>
        <v>0</v>
      </c>
      <c r="BG198" s="229">
        <f>IF(N198="zákl. přenesená",J198,0)</f>
        <v>0</v>
      </c>
      <c r="BH198" s="229">
        <f>IF(N198="sníž. přenesená",J198,0)</f>
        <v>0</v>
      </c>
      <c r="BI198" s="229">
        <f>IF(N198="nulová",J198,0)</f>
        <v>0</v>
      </c>
      <c r="BJ198" s="16" t="s">
        <v>85</v>
      </c>
      <c r="BK198" s="229">
        <f>ROUND(I198*H198,2)</f>
        <v>0</v>
      </c>
      <c r="BL198" s="16" t="s">
        <v>225</v>
      </c>
      <c r="BM198" s="228" t="s">
        <v>928</v>
      </c>
    </row>
    <row r="199" s="2" customFormat="1">
      <c r="A199" s="37"/>
      <c r="B199" s="38"/>
      <c r="C199" s="39"/>
      <c r="D199" s="230" t="s">
        <v>149</v>
      </c>
      <c r="E199" s="39"/>
      <c r="F199" s="231" t="s">
        <v>862</v>
      </c>
      <c r="G199" s="39"/>
      <c r="H199" s="39"/>
      <c r="I199" s="232"/>
      <c r="J199" s="39"/>
      <c r="K199" s="39"/>
      <c r="L199" s="43"/>
      <c r="M199" s="233"/>
      <c r="N199" s="234"/>
      <c r="O199" s="90"/>
      <c r="P199" s="90"/>
      <c r="Q199" s="90"/>
      <c r="R199" s="90"/>
      <c r="S199" s="90"/>
      <c r="T199" s="91"/>
      <c r="U199" s="37"/>
      <c r="V199" s="37"/>
      <c r="W199" s="37"/>
      <c r="X199" s="37"/>
      <c r="Y199" s="37"/>
      <c r="Z199" s="37"/>
      <c r="AA199" s="37"/>
      <c r="AB199" s="37"/>
      <c r="AC199" s="37"/>
      <c r="AD199" s="37"/>
      <c r="AE199" s="37"/>
      <c r="AT199" s="16" t="s">
        <v>149</v>
      </c>
      <c r="AU199" s="16" t="s">
        <v>87</v>
      </c>
    </row>
    <row r="200" s="2" customFormat="1" ht="14.4" customHeight="1">
      <c r="A200" s="37"/>
      <c r="B200" s="38"/>
      <c r="C200" s="257" t="s">
        <v>373</v>
      </c>
      <c r="D200" s="257" t="s">
        <v>243</v>
      </c>
      <c r="E200" s="258" t="s">
        <v>929</v>
      </c>
      <c r="F200" s="259" t="s">
        <v>865</v>
      </c>
      <c r="G200" s="260" t="s">
        <v>153</v>
      </c>
      <c r="H200" s="261">
        <v>1</v>
      </c>
      <c r="I200" s="262"/>
      <c r="J200" s="263">
        <f>ROUND(I200*H200,2)</f>
        <v>0</v>
      </c>
      <c r="K200" s="259" t="s">
        <v>1</v>
      </c>
      <c r="L200" s="264"/>
      <c r="M200" s="265" t="s">
        <v>1</v>
      </c>
      <c r="N200" s="266" t="s">
        <v>42</v>
      </c>
      <c r="O200" s="90"/>
      <c r="P200" s="226">
        <f>O200*H200</f>
        <v>0</v>
      </c>
      <c r="Q200" s="226">
        <v>0</v>
      </c>
      <c r="R200" s="226">
        <f>Q200*H200</f>
        <v>0</v>
      </c>
      <c r="S200" s="226">
        <v>0</v>
      </c>
      <c r="T200" s="227">
        <f>S200*H200</f>
        <v>0</v>
      </c>
      <c r="U200" s="37"/>
      <c r="V200" s="37"/>
      <c r="W200" s="37"/>
      <c r="X200" s="37"/>
      <c r="Y200" s="37"/>
      <c r="Z200" s="37"/>
      <c r="AA200" s="37"/>
      <c r="AB200" s="37"/>
      <c r="AC200" s="37"/>
      <c r="AD200" s="37"/>
      <c r="AE200" s="37"/>
      <c r="AR200" s="228" t="s">
        <v>246</v>
      </c>
      <c r="AT200" s="228" t="s">
        <v>243</v>
      </c>
      <c r="AU200" s="228" t="s">
        <v>87</v>
      </c>
      <c r="AY200" s="16" t="s">
        <v>139</v>
      </c>
      <c r="BE200" s="229">
        <f>IF(N200="základní",J200,0)</f>
        <v>0</v>
      </c>
      <c r="BF200" s="229">
        <f>IF(N200="snížená",J200,0)</f>
        <v>0</v>
      </c>
      <c r="BG200" s="229">
        <f>IF(N200="zákl. přenesená",J200,0)</f>
        <v>0</v>
      </c>
      <c r="BH200" s="229">
        <f>IF(N200="sníž. přenesená",J200,0)</f>
        <v>0</v>
      </c>
      <c r="BI200" s="229">
        <f>IF(N200="nulová",J200,0)</f>
        <v>0</v>
      </c>
      <c r="BJ200" s="16" t="s">
        <v>85</v>
      </c>
      <c r="BK200" s="229">
        <f>ROUND(I200*H200,2)</f>
        <v>0</v>
      </c>
      <c r="BL200" s="16" t="s">
        <v>225</v>
      </c>
      <c r="BM200" s="228" t="s">
        <v>930</v>
      </c>
    </row>
    <row r="201" s="2" customFormat="1">
      <c r="A201" s="37"/>
      <c r="B201" s="38"/>
      <c r="C201" s="39"/>
      <c r="D201" s="230" t="s">
        <v>149</v>
      </c>
      <c r="E201" s="39"/>
      <c r="F201" s="231" t="s">
        <v>865</v>
      </c>
      <c r="G201" s="39"/>
      <c r="H201" s="39"/>
      <c r="I201" s="232"/>
      <c r="J201" s="39"/>
      <c r="K201" s="39"/>
      <c r="L201" s="43"/>
      <c r="M201" s="233"/>
      <c r="N201" s="234"/>
      <c r="O201" s="90"/>
      <c r="P201" s="90"/>
      <c r="Q201" s="90"/>
      <c r="R201" s="90"/>
      <c r="S201" s="90"/>
      <c r="T201" s="91"/>
      <c r="U201" s="37"/>
      <c r="V201" s="37"/>
      <c r="W201" s="37"/>
      <c r="X201" s="37"/>
      <c r="Y201" s="37"/>
      <c r="Z201" s="37"/>
      <c r="AA201" s="37"/>
      <c r="AB201" s="37"/>
      <c r="AC201" s="37"/>
      <c r="AD201" s="37"/>
      <c r="AE201" s="37"/>
      <c r="AT201" s="16" t="s">
        <v>149</v>
      </c>
      <c r="AU201" s="16" t="s">
        <v>87</v>
      </c>
    </row>
    <row r="202" s="2" customFormat="1" ht="14.4" customHeight="1">
      <c r="A202" s="37"/>
      <c r="B202" s="38"/>
      <c r="C202" s="257" t="s">
        <v>379</v>
      </c>
      <c r="D202" s="257" t="s">
        <v>243</v>
      </c>
      <c r="E202" s="258" t="s">
        <v>931</v>
      </c>
      <c r="F202" s="259" t="s">
        <v>868</v>
      </c>
      <c r="G202" s="260" t="s">
        <v>153</v>
      </c>
      <c r="H202" s="261">
        <v>5</v>
      </c>
      <c r="I202" s="262"/>
      <c r="J202" s="263">
        <f>ROUND(I202*H202,2)</f>
        <v>0</v>
      </c>
      <c r="K202" s="259" t="s">
        <v>1</v>
      </c>
      <c r="L202" s="264"/>
      <c r="M202" s="265" t="s">
        <v>1</v>
      </c>
      <c r="N202" s="266" t="s">
        <v>42</v>
      </c>
      <c r="O202" s="90"/>
      <c r="P202" s="226">
        <f>O202*H202</f>
        <v>0</v>
      </c>
      <c r="Q202" s="226">
        <v>0</v>
      </c>
      <c r="R202" s="226">
        <f>Q202*H202</f>
        <v>0</v>
      </c>
      <c r="S202" s="226">
        <v>0</v>
      </c>
      <c r="T202" s="227">
        <f>S202*H202</f>
        <v>0</v>
      </c>
      <c r="U202" s="37"/>
      <c r="V202" s="37"/>
      <c r="W202" s="37"/>
      <c r="X202" s="37"/>
      <c r="Y202" s="37"/>
      <c r="Z202" s="37"/>
      <c r="AA202" s="37"/>
      <c r="AB202" s="37"/>
      <c r="AC202" s="37"/>
      <c r="AD202" s="37"/>
      <c r="AE202" s="37"/>
      <c r="AR202" s="228" t="s">
        <v>246</v>
      </c>
      <c r="AT202" s="228" t="s">
        <v>243</v>
      </c>
      <c r="AU202" s="228" t="s">
        <v>87</v>
      </c>
      <c r="AY202" s="16" t="s">
        <v>139</v>
      </c>
      <c r="BE202" s="229">
        <f>IF(N202="základní",J202,0)</f>
        <v>0</v>
      </c>
      <c r="BF202" s="229">
        <f>IF(N202="snížená",J202,0)</f>
        <v>0</v>
      </c>
      <c r="BG202" s="229">
        <f>IF(N202="zákl. přenesená",J202,0)</f>
        <v>0</v>
      </c>
      <c r="BH202" s="229">
        <f>IF(N202="sníž. přenesená",J202,0)</f>
        <v>0</v>
      </c>
      <c r="BI202" s="229">
        <f>IF(N202="nulová",J202,0)</f>
        <v>0</v>
      </c>
      <c r="BJ202" s="16" t="s">
        <v>85</v>
      </c>
      <c r="BK202" s="229">
        <f>ROUND(I202*H202,2)</f>
        <v>0</v>
      </c>
      <c r="BL202" s="16" t="s">
        <v>225</v>
      </c>
      <c r="BM202" s="228" t="s">
        <v>932</v>
      </c>
    </row>
    <row r="203" s="2" customFormat="1">
      <c r="A203" s="37"/>
      <c r="B203" s="38"/>
      <c r="C203" s="39"/>
      <c r="D203" s="230" t="s">
        <v>149</v>
      </c>
      <c r="E203" s="39"/>
      <c r="F203" s="231" t="s">
        <v>868</v>
      </c>
      <c r="G203" s="39"/>
      <c r="H203" s="39"/>
      <c r="I203" s="232"/>
      <c r="J203" s="39"/>
      <c r="K203" s="39"/>
      <c r="L203" s="43"/>
      <c r="M203" s="233"/>
      <c r="N203" s="234"/>
      <c r="O203" s="90"/>
      <c r="P203" s="90"/>
      <c r="Q203" s="90"/>
      <c r="R203" s="90"/>
      <c r="S203" s="90"/>
      <c r="T203" s="91"/>
      <c r="U203" s="37"/>
      <c r="V203" s="37"/>
      <c r="W203" s="37"/>
      <c r="X203" s="37"/>
      <c r="Y203" s="37"/>
      <c r="Z203" s="37"/>
      <c r="AA203" s="37"/>
      <c r="AB203" s="37"/>
      <c r="AC203" s="37"/>
      <c r="AD203" s="37"/>
      <c r="AE203" s="37"/>
      <c r="AT203" s="16" t="s">
        <v>149</v>
      </c>
      <c r="AU203" s="16" t="s">
        <v>87</v>
      </c>
    </row>
    <row r="204" s="2" customFormat="1" ht="14.4" customHeight="1">
      <c r="A204" s="37"/>
      <c r="B204" s="38"/>
      <c r="C204" s="257" t="s">
        <v>384</v>
      </c>
      <c r="D204" s="257" t="s">
        <v>243</v>
      </c>
      <c r="E204" s="258" t="s">
        <v>933</v>
      </c>
      <c r="F204" s="259" t="s">
        <v>871</v>
      </c>
      <c r="G204" s="260" t="s">
        <v>153</v>
      </c>
      <c r="H204" s="261">
        <v>10</v>
      </c>
      <c r="I204" s="262"/>
      <c r="J204" s="263">
        <f>ROUND(I204*H204,2)</f>
        <v>0</v>
      </c>
      <c r="K204" s="259" t="s">
        <v>1</v>
      </c>
      <c r="L204" s="264"/>
      <c r="M204" s="265" t="s">
        <v>1</v>
      </c>
      <c r="N204" s="266" t="s">
        <v>42</v>
      </c>
      <c r="O204" s="90"/>
      <c r="P204" s="226">
        <f>O204*H204</f>
        <v>0</v>
      </c>
      <c r="Q204" s="226">
        <v>0</v>
      </c>
      <c r="R204" s="226">
        <f>Q204*H204</f>
        <v>0</v>
      </c>
      <c r="S204" s="226">
        <v>0</v>
      </c>
      <c r="T204" s="227">
        <f>S204*H204</f>
        <v>0</v>
      </c>
      <c r="U204" s="37"/>
      <c r="V204" s="37"/>
      <c r="W204" s="37"/>
      <c r="X204" s="37"/>
      <c r="Y204" s="37"/>
      <c r="Z204" s="37"/>
      <c r="AA204" s="37"/>
      <c r="AB204" s="37"/>
      <c r="AC204" s="37"/>
      <c r="AD204" s="37"/>
      <c r="AE204" s="37"/>
      <c r="AR204" s="228" t="s">
        <v>246</v>
      </c>
      <c r="AT204" s="228" t="s">
        <v>243</v>
      </c>
      <c r="AU204" s="228" t="s">
        <v>87</v>
      </c>
      <c r="AY204" s="16" t="s">
        <v>139</v>
      </c>
      <c r="BE204" s="229">
        <f>IF(N204="základní",J204,0)</f>
        <v>0</v>
      </c>
      <c r="BF204" s="229">
        <f>IF(N204="snížená",J204,0)</f>
        <v>0</v>
      </c>
      <c r="BG204" s="229">
        <f>IF(N204="zákl. přenesená",J204,0)</f>
        <v>0</v>
      </c>
      <c r="BH204" s="229">
        <f>IF(N204="sníž. přenesená",J204,0)</f>
        <v>0</v>
      </c>
      <c r="BI204" s="229">
        <f>IF(N204="nulová",J204,0)</f>
        <v>0</v>
      </c>
      <c r="BJ204" s="16" t="s">
        <v>85</v>
      </c>
      <c r="BK204" s="229">
        <f>ROUND(I204*H204,2)</f>
        <v>0</v>
      </c>
      <c r="BL204" s="16" t="s">
        <v>225</v>
      </c>
      <c r="BM204" s="228" t="s">
        <v>934</v>
      </c>
    </row>
    <row r="205" s="2" customFormat="1">
      <c r="A205" s="37"/>
      <c r="B205" s="38"/>
      <c r="C205" s="39"/>
      <c r="D205" s="230" t="s">
        <v>149</v>
      </c>
      <c r="E205" s="39"/>
      <c r="F205" s="231" t="s">
        <v>871</v>
      </c>
      <c r="G205" s="39"/>
      <c r="H205" s="39"/>
      <c r="I205" s="232"/>
      <c r="J205" s="39"/>
      <c r="K205" s="39"/>
      <c r="L205" s="43"/>
      <c r="M205" s="233"/>
      <c r="N205" s="234"/>
      <c r="O205" s="90"/>
      <c r="P205" s="90"/>
      <c r="Q205" s="90"/>
      <c r="R205" s="90"/>
      <c r="S205" s="90"/>
      <c r="T205" s="91"/>
      <c r="U205" s="37"/>
      <c r="V205" s="37"/>
      <c r="W205" s="37"/>
      <c r="X205" s="37"/>
      <c r="Y205" s="37"/>
      <c r="Z205" s="37"/>
      <c r="AA205" s="37"/>
      <c r="AB205" s="37"/>
      <c r="AC205" s="37"/>
      <c r="AD205" s="37"/>
      <c r="AE205" s="37"/>
      <c r="AT205" s="16" t="s">
        <v>149</v>
      </c>
      <c r="AU205" s="16" t="s">
        <v>87</v>
      </c>
    </row>
    <row r="206" s="2" customFormat="1" ht="14.4" customHeight="1">
      <c r="A206" s="37"/>
      <c r="B206" s="38"/>
      <c r="C206" s="257" t="s">
        <v>389</v>
      </c>
      <c r="D206" s="257" t="s">
        <v>243</v>
      </c>
      <c r="E206" s="258" t="s">
        <v>935</v>
      </c>
      <c r="F206" s="259" t="s">
        <v>874</v>
      </c>
      <c r="G206" s="260" t="s">
        <v>177</v>
      </c>
      <c r="H206" s="261">
        <v>75</v>
      </c>
      <c r="I206" s="262"/>
      <c r="J206" s="263">
        <f>ROUND(I206*H206,2)</f>
        <v>0</v>
      </c>
      <c r="K206" s="259" t="s">
        <v>1</v>
      </c>
      <c r="L206" s="264"/>
      <c r="M206" s="265" t="s">
        <v>1</v>
      </c>
      <c r="N206" s="266" t="s">
        <v>42</v>
      </c>
      <c r="O206" s="90"/>
      <c r="P206" s="226">
        <f>O206*H206</f>
        <v>0</v>
      </c>
      <c r="Q206" s="226">
        <v>0</v>
      </c>
      <c r="R206" s="226">
        <f>Q206*H206</f>
        <v>0</v>
      </c>
      <c r="S206" s="226">
        <v>0</v>
      </c>
      <c r="T206" s="227">
        <f>S206*H206</f>
        <v>0</v>
      </c>
      <c r="U206" s="37"/>
      <c r="V206" s="37"/>
      <c r="W206" s="37"/>
      <c r="X206" s="37"/>
      <c r="Y206" s="37"/>
      <c r="Z206" s="37"/>
      <c r="AA206" s="37"/>
      <c r="AB206" s="37"/>
      <c r="AC206" s="37"/>
      <c r="AD206" s="37"/>
      <c r="AE206" s="37"/>
      <c r="AR206" s="228" t="s">
        <v>246</v>
      </c>
      <c r="AT206" s="228" t="s">
        <v>243</v>
      </c>
      <c r="AU206" s="228" t="s">
        <v>87</v>
      </c>
      <c r="AY206" s="16" t="s">
        <v>139</v>
      </c>
      <c r="BE206" s="229">
        <f>IF(N206="základní",J206,0)</f>
        <v>0</v>
      </c>
      <c r="BF206" s="229">
        <f>IF(N206="snížená",J206,0)</f>
        <v>0</v>
      </c>
      <c r="BG206" s="229">
        <f>IF(N206="zákl. přenesená",J206,0)</f>
        <v>0</v>
      </c>
      <c r="BH206" s="229">
        <f>IF(N206="sníž. přenesená",J206,0)</f>
        <v>0</v>
      </c>
      <c r="BI206" s="229">
        <f>IF(N206="nulová",J206,0)</f>
        <v>0</v>
      </c>
      <c r="BJ206" s="16" t="s">
        <v>85</v>
      </c>
      <c r="BK206" s="229">
        <f>ROUND(I206*H206,2)</f>
        <v>0</v>
      </c>
      <c r="BL206" s="16" t="s">
        <v>225</v>
      </c>
      <c r="BM206" s="228" t="s">
        <v>936</v>
      </c>
    </row>
    <row r="207" s="2" customFormat="1">
      <c r="A207" s="37"/>
      <c r="B207" s="38"/>
      <c r="C207" s="39"/>
      <c r="D207" s="230" t="s">
        <v>149</v>
      </c>
      <c r="E207" s="39"/>
      <c r="F207" s="231" t="s">
        <v>874</v>
      </c>
      <c r="G207" s="39"/>
      <c r="H207" s="39"/>
      <c r="I207" s="232"/>
      <c r="J207" s="39"/>
      <c r="K207" s="39"/>
      <c r="L207" s="43"/>
      <c r="M207" s="233"/>
      <c r="N207" s="234"/>
      <c r="O207" s="90"/>
      <c r="P207" s="90"/>
      <c r="Q207" s="90"/>
      <c r="R207" s="90"/>
      <c r="S207" s="90"/>
      <c r="T207" s="91"/>
      <c r="U207" s="37"/>
      <c r="V207" s="37"/>
      <c r="W207" s="37"/>
      <c r="X207" s="37"/>
      <c r="Y207" s="37"/>
      <c r="Z207" s="37"/>
      <c r="AA207" s="37"/>
      <c r="AB207" s="37"/>
      <c r="AC207" s="37"/>
      <c r="AD207" s="37"/>
      <c r="AE207" s="37"/>
      <c r="AT207" s="16" t="s">
        <v>149</v>
      </c>
      <c r="AU207" s="16" t="s">
        <v>87</v>
      </c>
    </row>
    <row r="208" s="2" customFormat="1" ht="14.4" customHeight="1">
      <c r="A208" s="37"/>
      <c r="B208" s="38"/>
      <c r="C208" s="257" t="s">
        <v>394</v>
      </c>
      <c r="D208" s="257" t="s">
        <v>243</v>
      </c>
      <c r="E208" s="258" t="s">
        <v>937</v>
      </c>
      <c r="F208" s="259" t="s">
        <v>877</v>
      </c>
      <c r="G208" s="260" t="s">
        <v>613</v>
      </c>
      <c r="H208" s="261">
        <v>1</v>
      </c>
      <c r="I208" s="262"/>
      <c r="J208" s="263">
        <f>ROUND(I208*H208,2)</f>
        <v>0</v>
      </c>
      <c r="K208" s="259" t="s">
        <v>1</v>
      </c>
      <c r="L208" s="264"/>
      <c r="M208" s="265" t="s">
        <v>1</v>
      </c>
      <c r="N208" s="266" t="s">
        <v>42</v>
      </c>
      <c r="O208" s="90"/>
      <c r="P208" s="226">
        <f>O208*H208</f>
        <v>0</v>
      </c>
      <c r="Q208" s="226">
        <v>0</v>
      </c>
      <c r="R208" s="226">
        <f>Q208*H208</f>
        <v>0</v>
      </c>
      <c r="S208" s="226">
        <v>0</v>
      </c>
      <c r="T208" s="227">
        <f>S208*H208</f>
        <v>0</v>
      </c>
      <c r="U208" s="37"/>
      <c r="V208" s="37"/>
      <c r="W208" s="37"/>
      <c r="X208" s="37"/>
      <c r="Y208" s="37"/>
      <c r="Z208" s="37"/>
      <c r="AA208" s="37"/>
      <c r="AB208" s="37"/>
      <c r="AC208" s="37"/>
      <c r="AD208" s="37"/>
      <c r="AE208" s="37"/>
      <c r="AR208" s="228" t="s">
        <v>246</v>
      </c>
      <c r="AT208" s="228" t="s">
        <v>243</v>
      </c>
      <c r="AU208" s="228" t="s">
        <v>87</v>
      </c>
      <c r="AY208" s="16" t="s">
        <v>139</v>
      </c>
      <c r="BE208" s="229">
        <f>IF(N208="základní",J208,0)</f>
        <v>0</v>
      </c>
      <c r="BF208" s="229">
        <f>IF(N208="snížená",J208,0)</f>
        <v>0</v>
      </c>
      <c r="BG208" s="229">
        <f>IF(N208="zákl. přenesená",J208,0)</f>
        <v>0</v>
      </c>
      <c r="BH208" s="229">
        <f>IF(N208="sníž. přenesená",J208,0)</f>
        <v>0</v>
      </c>
      <c r="BI208" s="229">
        <f>IF(N208="nulová",J208,0)</f>
        <v>0</v>
      </c>
      <c r="BJ208" s="16" t="s">
        <v>85</v>
      </c>
      <c r="BK208" s="229">
        <f>ROUND(I208*H208,2)</f>
        <v>0</v>
      </c>
      <c r="BL208" s="16" t="s">
        <v>225</v>
      </c>
      <c r="BM208" s="228" t="s">
        <v>938</v>
      </c>
    </row>
    <row r="209" s="2" customFormat="1">
      <c r="A209" s="37"/>
      <c r="B209" s="38"/>
      <c r="C209" s="39"/>
      <c r="D209" s="230" t="s">
        <v>149</v>
      </c>
      <c r="E209" s="39"/>
      <c r="F209" s="231" t="s">
        <v>877</v>
      </c>
      <c r="G209" s="39"/>
      <c r="H209" s="39"/>
      <c r="I209" s="232"/>
      <c r="J209" s="39"/>
      <c r="K209" s="39"/>
      <c r="L209" s="43"/>
      <c r="M209" s="233"/>
      <c r="N209" s="234"/>
      <c r="O209" s="90"/>
      <c r="P209" s="90"/>
      <c r="Q209" s="90"/>
      <c r="R209" s="90"/>
      <c r="S209" s="90"/>
      <c r="T209" s="91"/>
      <c r="U209" s="37"/>
      <c r="V209" s="37"/>
      <c r="W209" s="37"/>
      <c r="X209" s="37"/>
      <c r="Y209" s="37"/>
      <c r="Z209" s="37"/>
      <c r="AA209" s="37"/>
      <c r="AB209" s="37"/>
      <c r="AC209" s="37"/>
      <c r="AD209" s="37"/>
      <c r="AE209" s="37"/>
      <c r="AT209" s="16" t="s">
        <v>149</v>
      </c>
      <c r="AU209" s="16" t="s">
        <v>87</v>
      </c>
    </row>
    <row r="210" s="2" customFormat="1" ht="14.4" customHeight="1">
      <c r="A210" s="37"/>
      <c r="B210" s="38"/>
      <c r="C210" s="257" t="s">
        <v>400</v>
      </c>
      <c r="D210" s="257" t="s">
        <v>243</v>
      </c>
      <c r="E210" s="258" t="s">
        <v>939</v>
      </c>
      <c r="F210" s="259" t="s">
        <v>880</v>
      </c>
      <c r="G210" s="260" t="s">
        <v>177</v>
      </c>
      <c r="H210" s="261">
        <v>40</v>
      </c>
      <c r="I210" s="262"/>
      <c r="J210" s="263">
        <f>ROUND(I210*H210,2)</f>
        <v>0</v>
      </c>
      <c r="K210" s="259" t="s">
        <v>1</v>
      </c>
      <c r="L210" s="264"/>
      <c r="M210" s="265" t="s">
        <v>1</v>
      </c>
      <c r="N210" s="266" t="s">
        <v>42</v>
      </c>
      <c r="O210" s="90"/>
      <c r="P210" s="226">
        <f>O210*H210</f>
        <v>0</v>
      </c>
      <c r="Q210" s="226">
        <v>0</v>
      </c>
      <c r="R210" s="226">
        <f>Q210*H210</f>
        <v>0</v>
      </c>
      <c r="S210" s="226">
        <v>0</v>
      </c>
      <c r="T210" s="227">
        <f>S210*H210</f>
        <v>0</v>
      </c>
      <c r="U210" s="37"/>
      <c r="V210" s="37"/>
      <c r="W210" s="37"/>
      <c r="X210" s="37"/>
      <c r="Y210" s="37"/>
      <c r="Z210" s="37"/>
      <c r="AA210" s="37"/>
      <c r="AB210" s="37"/>
      <c r="AC210" s="37"/>
      <c r="AD210" s="37"/>
      <c r="AE210" s="37"/>
      <c r="AR210" s="228" t="s">
        <v>246</v>
      </c>
      <c r="AT210" s="228" t="s">
        <v>243</v>
      </c>
      <c r="AU210" s="228" t="s">
        <v>87</v>
      </c>
      <c r="AY210" s="16" t="s">
        <v>139</v>
      </c>
      <c r="BE210" s="229">
        <f>IF(N210="základní",J210,0)</f>
        <v>0</v>
      </c>
      <c r="BF210" s="229">
        <f>IF(N210="snížená",J210,0)</f>
        <v>0</v>
      </c>
      <c r="BG210" s="229">
        <f>IF(N210="zákl. přenesená",J210,0)</f>
        <v>0</v>
      </c>
      <c r="BH210" s="229">
        <f>IF(N210="sníž. přenesená",J210,0)</f>
        <v>0</v>
      </c>
      <c r="BI210" s="229">
        <f>IF(N210="nulová",J210,0)</f>
        <v>0</v>
      </c>
      <c r="BJ210" s="16" t="s">
        <v>85</v>
      </c>
      <c r="BK210" s="229">
        <f>ROUND(I210*H210,2)</f>
        <v>0</v>
      </c>
      <c r="BL210" s="16" t="s">
        <v>225</v>
      </c>
      <c r="BM210" s="228" t="s">
        <v>940</v>
      </c>
    </row>
    <row r="211" s="2" customFormat="1">
      <c r="A211" s="37"/>
      <c r="B211" s="38"/>
      <c r="C211" s="39"/>
      <c r="D211" s="230" t="s">
        <v>149</v>
      </c>
      <c r="E211" s="39"/>
      <c r="F211" s="231" t="s">
        <v>880</v>
      </c>
      <c r="G211" s="39"/>
      <c r="H211" s="39"/>
      <c r="I211" s="232"/>
      <c r="J211" s="39"/>
      <c r="K211" s="39"/>
      <c r="L211" s="43"/>
      <c r="M211" s="233"/>
      <c r="N211" s="234"/>
      <c r="O211" s="90"/>
      <c r="P211" s="90"/>
      <c r="Q211" s="90"/>
      <c r="R211" s="90"/>
      <c r="S211" s="90"/>
      <c r="T211" s="91"/>
      <c r="U211" s="37"/>
      <c r="V211" s="37"/>
      <c r="W211" s="37"/>
      <c r="X211" s="37"/>
      <c r="Y211" s="37"/>
      <c r="Z211" s="37"/>
      <c r="AA211" s="37"/>
      <c r="AB211" s="37"/>
      <c r="AC211" s="37"/>
      <c r="AD211" s="37"/>
      <c r="AE211" s="37"/>
      <c r="AT211" s="16" t="s">
        <v>149</v>
      </c>
      <c r="AU211" s="16" t="s">
        <v>87</v>
      </c>
    </row>
    <row r="212" s="2" customFormat="1" ht="14.4" customHeight="1">
      <c r="A212" s="37"/>
      <c r="B212" s="38"/>
      <c r="C212" s="257" t="s">
        <v>405</v>
      </c>
      <c r="D212" s="257" t="s">
        <v>243</v>
      </c>
      <c r="E212" s="258" t="s">
        <v>941</v>
      </c>
      <c r="F212" s="259" t="s">
        <v>883</v>
      </c>
      <c r="G212" s="260" t="s">
        <v>177</v>
      </c>
      <c r="H212" s="261">
        <v>35</v>
      </c>
      <c r="I212" s="262"/>
      <c r="J212" s="263">
        <f>ROUND(I212*H212,2)</f>
        <v>0</v>
      </c>
      <c r="K212" s="259" t="s">
        <v>1</v>
      </c>
      <c r="L212" s="264"/>
      <c r="M212" s="265" t="s">
        <v>1</v>
      </c>
      <c r="N212" s="266" t="s">
        <v>42</v>
      </c>
      <c r="O212" s="90"/>
      <c r="P212" s="226">
        <f>O212*H212</f>
        <v>0</v>
      </c>
      <c r="Q212" s="226">
        <v>0</v>
      </c>
      <c r="R212" s="226">
        <f>Q212*H212</f>
        <v>0</v>
      </c>
      <c r="S212" s="226">
        <v>0</v>
      </c>
      <c r="T212" s="227">
        <f>S212*H212</f>
        <v>0</v>
      </c>
      <c r="U212" s="37"/>
      <c r="V212" s="37"/>
      <c r="W212" s="37"/>
      <c r="X212" s="37"/>
      <c r="Y212" s="37"/>
      <c r="Z212" s="37"/>
      <c r="AA212" s="37"/>
      <c r="AB212" s="37"/>
      <c r="AC212" s="37"/>
      <c r="AD212" s="37"/>
      <c r="AE212" s="37"/>
      <c r="AR212" s="228" t="s">
        <v>246</v>
      </c>
      <c r="AT212" s="228" t="s">
        <v>243</v>
      </c>
      <c r="AU212" s="228" t="s">
        <v>87</v>
      </c>
      <c r="AY212" s="16" t="s">
        <v>139</v>
      </c>
      <c r="BE212" s="229">
        <f>IF(N212="základní",J212,0)</f>
        <v>0</v>
      </c>
      <c r="BF212" s="229">
        <f>IF(N212="snížená",J212,0)</f>
        <v>0</v>
      </c>
      <c r="BG212" s="229">
        <f>IF(N212="zákl. přenesená",J212,0)</f>
        <v>0</v>
      </c>
      <c r="BH212" s="229">
        <f>IF(N212="sníž. přenesená",J212,0)</f>
        <v>0</v>
      </c>
      <c r="BI212" s="229">
        <f>IF(N212="nulová",J212,0)</f>
        <v>0</v>
      </c>
      <c r="BJ212" s="16" t="s">
        <v>85</v>
      </c>
      <c r="BK212" s="229">
        <f>ROUND(I212*H212,2)</f>
        <v>0</v>
      </c>
      <c r="BL212" s="16" t="s">
        <v>225</v>
      </c>
      <c r="BM212" s="228" t="s">
        <v>942</v>
      </c>
    </row>
    <row r="213" s="2" customFormat="1">
      <c r="A213" s="37"/>
      <c r="B213" s="38"/>
      <c r="C213" s="39"/>
      <c r="D213" s="230" t="s">
        <v>149</v>
      </c>
      <c r="E213" s="39"/>
      <c r="F213" s="231" t="s">
        <v>883</v>
      </c>
      <c r="G213" s="39"/>
      <c r="H213" s="39"/>
      <c r="I213" s="232"/>
      <c r="J213" s="39"/>
      <c r="K213" s="39"/>
      <c r="L213" s="43"/>
      <c r="M213" s="233"/>
      <c r="N213" s="234"/>
      <c r="O213" s="90"/>
      <c r="P213" s="90"/>
      <c r="Q213" s="90"/>
      <c r="R213" s="90"/>
      <c r="S213" s="90"/>
      <c r="T213" s="91"/>
      <c r="U213" s="37"/>
      <c r="V213" s="37"/>
      <c r="W213" s="37"/>
      <c r="X213" s="37"/>
      <c r="Y213" s="37"/>
      <c r="Z213" s="37"/>
      <c r="AA213" s="37"/>
      <c r="AB213" s="37"/>
      <c r="AC213" s="37"/>
      <c r="AD213" s="37"/>
      <c r="AE213" s="37"/>
      <c r="AT213" s="16" t="s">
        <v>149</v>
      </c>
      <c r="AU213" s="16" t="s">
        <v>87</v>
      </c>
    </row>
    <row r="214" s="2" customFormat="1" ht="14.4" customHeight="1">
      <c r="A214" s="37"/>
      <c r="B214" s="38"/>
      <c r="C214" s="257" t="s">
        <v>410</v>
      </c>
      <c r="D214" s="257" t="s">
        <v>243</v>
      </c>
      <c r="E214" s="258" t="s">
        <v>943</v>
      </c>
      <c r="F214" s="259" t="s">
        <v>886</v>
      </c>
      <c r="G214" s="260" t="s">
        <v>177</v>
      </c>
      <c r="H214" s="261">
        <v>60</v>
      </c>
      <c r="I214" s="262"/>
      <c r="J214" s="263">
        <f>ROUND(I214*H214,2)</f>
        <v>0</v>
      </c>
      <c r="K214" s="259" t="s">
        <v>1</v>
      </c>
      <c r="L214" s="264"/>
      <c r="M214" s="265" t="s">
        <v>1</v>
      </c>
      <c r="N214" s="266" t="s">
        <v>42</v>
      </c>
      <c r="O214" s="90"/>
      <c r="P214" s="226">
        <f>O214*H214</f>
        <v>0</v>
      </c>
      <c r="Q214" s="226">
        <v>0</v>
      </c>
      <c r="R214" s="226">
        <f>Q214*H214</f>
        <v>0</v>
      </c>
      <c r="S214" s="226">
        <v>0</v>
      </c>
      <c r="T214" s="227">
        <f>S214*H214</f>
        <v>0</v>
      </c>
      <c r="U214" s="37"/>
      <c r="V214" s="37"/>
      <c r="W214" s="37"/>
      <c r="X214" s="37"/>
      <c r="Y214" s="37"/>
      <c r="Z214" s="37"/>
      <c r="AA214" s="37"/>
      <c r="AB214" s="37"/>
      <c r="AC214" s="37"/>
      <c r="AD214" s="37"/>
      <c r="AE214" s="37"/>
      <c r="AR214" s="228" t="s">
        <v>246</v>
      </c>
      <c r="AT214" s="228" t="s">
        <v>243</v>
      </c>
      <c r="AU214" s="228" t="s">
        <v>87</v>
      </c>
      <c r="AY214" s="16" t="s">
        <v>139</v>
      </c>
      <c r="BE214" s="229">
        <f>IF(N214="základní",J214,0)</f>
        <v>0</v>
      </c>
      <c r="BF214" s="229">
        <f>IF(N214="snížená",J214,0)</f>
        <v>0</v>
      </c>
      <c r="BG214" s="229">
        <f>IF(N214="zákl. přenesená",J214,0)</f>
        <v>0</v>
      </c>
      <c r="BH214" s="229">
        <f>IF(N214="sníž. přenesená",J214,0)</f>
        <v>0</v>
      </c>
      <c r="BI214" s="229">
        <f>IF(N214="nulová",J214,0)</f>
        <v>0</v>
      </c>
      <c r="BJ214" s="16" t="s">
        <v>85</v>
      </c>
      <c r="BK214" s="229">
        <f>ROUND(I214*H214,2)</f>
        <v>0</v>
      </c>
      <c r="BL214" s="16" t="s">
        <v>225</v>
      </c>
      <c r="BM214" s="228" t="s">
        <v>944</v>
      </c>
    </row>
    <row r="215" s="2" customFormat="1">
      <c r="A215" s="37"/>
      <c r="B215" s="38"/>
      <c r="C215" s="39"/>
      <c r="D215" s="230" t="s">
        <v>149</v>
      </c>
      <c r="E215" s="39"/>
      <c r="F215" s="231" t="s">
        <v>886</v>
      </c>
      <c r="G215" s="39"/>
      <c r="H215" s="39"/>
      <c r="I215" s="232"/>
      <c r="J215" s="39"/>
      <c r="K215" s="39"/>
      <c r="L215" s="43"/>
      <c r="M215" s="233"/>
      <c r="N215" s="234"/>
      <c r="O215" s="90"/>
      <c r="P215" s="90"/>
      <c r="Q215" s="90"/>
      <c r="R215" s="90"/>
      <c r="S215" s="90"/>
      <c r="T215" s="91"/>
      <c r="U215" s="37"/>
      <c r="V215" s="37"/>
      <c r="W215" s="37"/>
      <c r="X215" s="37"/>
      <c r="Y215" s="37"/>
      <c r="Z215" s="37"/>
      <c r="AA215" s="37"/>
      <c r="AB215" s="37"/>
      <c r="AC215" s="37"/>
      <c r="AD215" s="37"/>
      <c r="AE215" s="37"/>
      <c r="AT215" s="16" t="s">
        <v>149</v>
      </c>
      <c r="AU215" s="16" t="s">
        <v>87</v>
      </c>
    </row>
    <row r="216" s="2" customFormat="1" ht="14.4" customHeight="1">
      <c r="A216" s="37"/>
      <c r="B216" s="38"/>
      <c r="C216" s="257" t="s">
        <v>417</v>
      </c>
      <c r="D216" s="257" t="s">
        <v>243</v>
      </c>
      <c r="E216" s="258" t="s">
        <v>945</v>
      </c>
      <c r="F216" s="259" t="s">
        <v>889</v>
      </c>
      <c r="G216" s="260" t="s">
        <v>177</v>
      </c>
      <c r="H216" s="261">
        <v>15</v>
      </c>
      <c r="I216" s="262"/>
      <c r="J216" s="263">
        <f>ROUND(I216*H216,2)</f>
        <v>0</v>
      </c>
      <c r="K216" s="259" t="s">
        <v>1</v>
      </c>
      <c r="L216" s="264"/>
      <c r="M216" s="265" t="s">
        <v>1</v>
      </c>
      <c r="N216" s="266" t="s">
        <v>42</v>
      </c>
      <c r="O216" s="90"/>
      <c r="P216" s="226">
        <f>O216*H216</f>
        <v>0</v>
      </c>
      <c r="Q216" s="226">
        <v>0</v>
      </c>
      <c r="R216" s="226">
        <f>Q216*H216</f>
        <v>0</v>
      </c>
      <c r="S216" s="226">
        <v>0</v>
      </c>
      <c r="T216" s="227">
        <f>S216*H216</f>
        <v>0</v>
      </c>
      <c r="U216" s="37"/>
      <c r="V216" s="37"/>
      <c r="W216" s="37"/>
      <c r="X216" s="37"/>
      <c r="Y216" s="37"/>
      <c r="Z216" s="37"/>
      <c r="AA216" s="37"/>
      <c r="AB216" s="37"/>
      <c r="AC216" s="37"/>
      <c r="AD216" s="37"/>
      <c r="AE216" s="37"/>
      <c r="AR216" s="228" t="s">
        <v>246</v>
      </c>
      <c r="AT216" s="228" t="s">
        <v>243</v>
      </c>
      <c r="AU216" s="228" t="s">
        <v>87</v>
      </c>
      <c r="AY216" s="16" t="s">
        <v>139</v>
      </c>
      <c r="BE216" s="229">
        <f>IF(N216="základní",J216,0)</f>
        <v>0</v>
      </c>
      <c r="BF216" s="229">
        <f>IF(N216="snížená",J216,0)</f>
        <v>0</v>
      </c>
      <c r="BG216" s="229">
        <f>IF(N216="zákl. přenesená",J216,0)</f>
        <v>0</v>
      </c>
      <c r="BH216" s="229">
        <f>IF(N216="sníž. přenesená",J216,0)</f>
        <v>0</v>
      </c>
      <c r="BI216" s="229">
        <f>IF(N216="nulová",J216,0)</f>
        <v>0</v>
      </c>
      <c r="BJ216" s="16" t="s">
        <v>85</v>
      </c>
      <c r="BK216" s="229">
        <f>ROUND(I216*H216,2)</f>
        <v>0</v>
      </c>
      <c r="BL216" s="16" t="s">
        <v>225</v>
      </c>
      <c r="BM216" s="228" t="s">
        <v>946</v>
      </c>
    </row>
    <row r="217" s="2" customFormat="1">
      <c r="A217" s="37"/>
      <c r="B217" s="38"/>
      <c r="C217" s="39"/>
      <c r="D217" s="230" t="s">
        <v>149</v>
      </c>
      <c r="E217" s="39"/>
      <c r="F217" s="231" t="s">
        <v>889</v>
      </c>
      <c r="G217" s="39"/>
      <c r="H217" s="39"/>
      <c r="I217" s="232"/>
      <c r="J217" s="39"/>
      <c r="K217" s="39"/>
      <c r="L217" s="43"/>
      <c r="M217" s="233"/>
      <c r="N217" s="234"/>
      <c r="O217" s="90"/>
      <c r="P217" s="90"/>
      <c r="Q217" s="90"/>
      <c r="R217" s="90"/>
      <c r="S217" s="90"/>
      <c r="T217" s="91"/>
      <c r="U217" s="37"/>
      <c r="V217" s="37"/>
      <c r="W217" s="37"/>
      <c r="X217" s="37"/>
      <c r="Y217" s="37"/>
      <c r="Z217" s="37"/>
      <c r="AA217" s="37"/>
      <c r="AB217" s="37"/>
      <c r="AC217" s="37"/>
      <c r="AD217" s="37"/>
      <c r="AE217" s="37"/>
      <c r="AT217" s="16" t="s">
        <v>149</v>
      </c>
      <c r="AU217" s="16" t="s">
        <v>87</v>
      </c>
    </row>
    <row r="218" s="2" customFormat="1" ht="14.4" customHeight="1">
      <c r="A218" s="37"/>
      <c r="B218" s="38"/>
      <c r="C218" s="257" t="s">
        <v>423</v>
      </c>
      <c r="D218" s="257" t="s">
        <v>243</v>
      </c>
      <c r="E218" s="258" t="s">
        <v>947</v>
      </c>
      <c r="F218" s="259" t="s">
        <v>892</v>
      </c>
      <c r="G218" s="260" t="s">
        <v>613</v>
      </c>
      <c r="H218" s="261">
        <v>1</v>
      </c>
      <c r="I218" s="262"/>
      <c r="J218" s="263">
        <f>ROUND(I218*H218,2)</f>
        <v>0</v>
      </c>
      <c r="K218" s="259" t="s">
        <v>1</v>
      </c>
      <c r="L218" s="264"/>
      <c r="M218" s="265" t="s">
        <v>1</v>
      </c>
      <c r="N218" s="266" t="s">
        <v>42</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246</v>
      </c>
      <c r="AT218" s="228" t="s">
        <v>243</v>
      </c>
      <c r="AU218" s="228" t="s">
        <v>87</v>
      </c>
      <c r="AY218" s="16" t="s">
        <v>139</v>
      </c>
      <c r="BE218" s="229">
        <f>IF(N218="základní",J218,0)</f>
        <v>0</v>
      </c>
      <c r="BF218" s="229">
        <f>IF(N218="snížená",J218,0)</f>
        <v>0</v>
      </c>
      <c r="BG218" s="229">
        <f>IF(N218="zákl. přenesená",J218,0)</f>
        <v>0</v>
      </c>
      <c r="BH218" s="229">
        <f>IF(N218="sníž. přenesená",J218,0)</f>
        <v>0</v>
      </c>
      <c r="BI218" s="229">
        <f>IF(N218="nulová",J218,0)</f>
        <v>0</v>
      </c>
      <c r="BJ218" s="16" t="s">
        <v>85</v>
      </c>
      <c r="BK218" s="229">
        <f>ROUND(I218*H218,2)</f>
        <v>0</v>
      </c>
      <c r="BL218" s="16" t="s">
        <v>225</v>
      </c>
      <c r="BM218" s="228" t="s">
        <v>948</v>
      </c>
    </row>
    <row r="219" s="2" customFormat="1">
      <c r="A219" s="37"/>
      <c r="B219" s="38"/>
      <c r="C219" s="39"/>
      <c r="D219" s="230" t="s">
        <v>149</v>
      </c>
      <c r="E219" s="39"/>
      <c r="F219" s="231" t="s">
        <v>892</v>
      </c>
      <c r="G219" s="39"/>
      <c r="H219" s="39"/>
      <c r="I219" s="232"/>
      <c r="J219" s="39"/>
      <c r="K219" s="39"/>
      <c r="L219" s="43"/>
      <c r="M219" s="233"/>
      <c r="N219" s="234"/>
      <c r="O219" s="90"/>
      <c r="P219" s="90"/>
      <c r="Q219" s="90"/>
      <c r="R219" s="90"/>
      <c r="S219" s="90"/>
      <c r="T219" s="91"/>
      <c r="U219" s="37"/>
      <c r="V219" s="37"/>
      <c r="W219" s="37"/>
      <c r="X219" s="37"/>
      <c r="Y219" s="37"/>
      <c r="Z219" s="37"/>
      <c r="AA219" s="37"/>
      <c r="AB219" s="37"/>
      <c r="AC219" s="37"/>
      <c r="AD219" s="37"/>
      <c r="AE219" s="37"/>
      <c r="AT219" s="16" t="s">
        <v>149</v>
      </c>
      <c r="AU219" s="16" t="s">
        <v>87</v>
      </c>
    </row>
    <row r="220" s="2" customFormat="1" ht="14.4" customHeight="1">
      <c r="A220" s="37"/>
      <c r="B220" s="38"/>
      <c r="C220" s="257" t="s">
        <v>428</v>
      </c>
      <c r="D220" s="257" t="s">
        <v>243</v>
      </c>
      <c r="E220" s="258" t="s">
        <v>949</v>
      </c>
      <c r="F220" s="259" t="s">
        <v>895</v>
      </c>
      <c r="G220" s="260" t="s">
        <v>613</v>
      </c>
      <c r="H220" s="261">
        <v>2</v>
      </c>
      <c r="I220" s="262"/>
      <c r="J220" s="263">
        <f>ROUND(I220*H220,2)</f>
        <v>0</v>
      </c>
      <c r="K220" s="259" t="s">
        <v>1</v>
      </c>
      <c r="L220" s="264"/>
      <c r="M220" s="265" t="s">
        <v>1</v>
      </c>
      <c r="N220" s="266" t="s">
        <v>42</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246</v>
      </c>
      <c r="AT220" s="228" t="s">
        <v>243</v>
      </c>
      <c r="AU220" s="228" t="s">
        <v>87</v>
      </c>
      <c r="AY220" s="16" t="s">
        <v>139</v>
      </c>
      <c r="BE220" s="229">
        <f>IF(N220="základní",J220,0)</f>
        <v>0</v>
      </c>
      <c r="BF220" s="229">
        <f>IF(N220="snížená",J220,0)</f>
        <v>0</v>
      </c>
      <c r="BG220" s="229">
        <f>IF(N220="zákl. přenesená",J220,0)</f>
        <v>0</v>
      </c>
      <c r="BH220" s="229">
        <f>IF(N220="sníž. přenesená",J220,0)</f>
        <v>0</v>
      </c>
      <c r="BI220" s="229">
        <f>IF(N220="nulová",J220,0)</f>
        <v>0</v>
      </c>
      <c r="BJ220" s="16" t="s">
        <v>85</v>
      </c>
      <c r="BK220" s="229">
        <f>ROUND(I220*H220,2)</f>
        <v>0</v>
      </c>
      <c r="BL220" s="16" t="s">
        <v>225</v>
      </c>
      <c r="BM220" s="228" t="s">
        <v>950</v>
      </c>
    </row>
    <row r="221" s="2" customFormat="1">
      <c r="A221" s="37"/>
      <c r="B221" s="38"/>
      <c r="C221" s="39"/>
      <c r="D221" s="230" t="s">
        <v>149</v>
      </c>
      <c r="E221" s="39"/>
      <c r="F221" s="231" t="s">
        <v>895</v>
      </c>
      <c r="G221" s="39"/>
      <c r="H221" s="39"/>
      <c r="I221" s="232"/>
      <c r="J221" s="39"/>
      <c r="K221" s="39"/>
      <c r="L221" s="43"/>
      <c r="M221" s="233"/>
      <c r="N221" s="234"/>
      <c r="O221" s="90"/>
      <c r="P221" s="90"/>
      <c r="Q221" s="90"/>
      <c r="R221" s="90"/>
      <c r="S221" s="90"/>
      <c r="T221" s="91"/>
      <c r="U221" s="37"/>
      <c r="V221" s="37"/>
      <c r="W221" s="37"/>
      <c r="X221" s="37"/>
      <c r="Y221" s="37"/>
      <c r="Z221" s="37"/>
      <c r="AA221" s="37"/>
      <c r="AB221" s="37"/>
      <c r="AC221" s="37"/>
      <c r="AD221" s="37"/>
      <c r="AE221" s="37"/>
      <c r="AT221" s="16" t="s">
        <v>149</v>
      </c>
      <c r="AU221" s="16" t="s">
        <v>87</v>
      </c>
    </row>
    <row r="222" s="2" customFormat="1" ht="14.4" customHeight="1">
      <c r="A222" s="37"/>
      <c r="B222" s="38"/>
      <c r="C222" s="257" t="s">
        <v>434</v>
      </c>
      <c r="D222" s="257" t="s">
        <v>243</v>
      </c>
      <c r="E222" s="258" t="s">
        <v>951</v>
      </c>
      <c r="F222" s="259" t="s">
        <v>898</v>
      </c>
      <c r="G222" s="260" t="s">
        <v>613</v>
      </c>
      <c r="H222" s="261">
        <v>6</v>
      </c>
      <c r="I222" s="262"/>
      <c r="J222" s="263">
        <f>ROUND(I222*H222,2)</f>
        <v>0</v>
      </c>
      <c r="K222" s="259" t="s">
        <v>1</v>
      </c>
      <c r="L222" s="264"/>
      <c r="M222" s="265" t="s">
        <v>1</v>
      </c>
      <c r="N222" s="266" t="s">
        <v>42</v>
      </c>
      <c r="O222" s="90"/>
      <c r="P222" s="226">
        <f>O222*H222</f>
        <v>0</v>
      </c>
      <c r="Q222" s="226">
        <v>0</v>
      </c>
      <c r="R222" s="226">
        <f>Q222*H222</f>
        <v>0</v>
      </c>
      <c r="S222" s="226">
        <v>0</v>
      </c>
      <c r="T222" s="227">
        <f>S222*H222</f>
        <v>0</v>
      </c>
      <c r="U222" s="37"/>
      <c r="V222" s="37"/>
      <c r="W222" s="37"/>
      <c r="X222" s="37"/>
      <c r="Y222" s="37"/>
      <c r="Z222" s="37"/>
      <c r="AA222" s="37"/>
      <c r="AB222" s="37"/>
      <c r="AC222" s="37"/>
      <c r="AD222" s="37"/>
      <c r="AE222" s="37"/>
      <c r="AR222" s="228" t="s">
        <v>246</v>
      </c>
      <c r="AT222" s="228" t="s">
        <v>243</v>
      </c>
      <c r="AU222" s="228" t="s">
        <v>87</v>
      </c>
      <c r="AY222" s="16" t="s">
        <v>139</v>
      </c>
      <c r="BE222" s="229">
        <f>IF(N222="základní",J222,0)</f>
        <v>0</v>
      </c>
      <c r="BF222" s="229">
        <f>IF(N222="snížená",J222,0)</f>
        <v>0</v>
      </c>
      <c r="BG222" s="229">
        <f>IF(N222="zákl. přenesená",J222,0)</f>
        <v>0</v>
      </c>
      <c r="BH222" s="229">
        <f>IF(N222="sníž. přenesená",J222,0)</f>
        <v>0</v>
      </c>
      <c r="BI222" s="229">
        <f>IF(N222="nulová",J222,0)</f>
        <v>0</v>
      </c>
      <c r="BJ222" s="16" t="s">
        <v>85</v>
      </c>
      <c r="BK222" s="229">
        <f>ROUND(I222*H222,2)</f>
        <v>0</v>
      </c>
      <c r="BL222" s="16" t="s">
        <v>225</v>
      </c>
      <c r="BM222" s="228" t="s">
        <v>952</v>
      </c>
    </row>
    <row r="223" s="2" customFormat="1">
      <c r="A223" s="37"/>
      <c r="B223" s="38"/>
      <c r="C223" s="39"/>
      <c r="D223" s="230" t="s">
        <v>149</v>
      </c>
      <c r="E223" s="39"/>
      <c r="F223" s="231" t="s">
        <v>898</v>
      </c>
      <c r="G223" s="39"/>
      <c r="H223" s="39"/>
      <c r="I223" s="232"/>
      <c r="J223" s="39"/>
      <c r="K223" s="39"/>
      <c r="L223" s="43"/>
      <c r="M223" s="233"/>
      <c r="N223" s="234"/>
      <c r="O223" s="90"/>
      <c r="P223" s="90"/>
      <c r="Q223" s="90"/>
      <c r="R223" s="90"/>
      <c r="S223" s="90"/>
      <c r="T223" s="91"/>
      <c r="U223" s="37"/>
      <c r="V223" s="37"/>
      <c r="W223" s="37"/>
      <c r="X223" s="37"/>
      <c r="Y223" s="37"/>
      <c r="Z223" s="37"/>
      <c r="AA223" s="37"/>
      <c r="AB223" s="37"/>
      <c r="AC223" s="37"/>
      <c r="AD223" s="37"/>
      <c r="AE223" s="37"/>
      <c r="AT223" s="16" t="s">
        <v>149</v>
      </c>
      <c r="AU223" s="16" t="s">
        <v>87</v>
      </c>
    </row>
    <row r="224" s="12" customFormat="1" ht="22.8" customHeight="1">
      <c r="A224" s="12"/>
      <c r="B224" s="201"/>
      <c r="C224" s="202"/>
      <c r="D224" s="203" t="s">
        <v>76</v>
      </c>
      <c r="E224" s="215" t="s">
        <v>953</v>
      </c>
      <c r="F224" s="215" t="s">
        <v>954</v>
      </c>
      <c r="G224" s="202"/>
      <c r="H224" s="202"/>
      <c r="I224" s="205"/>
      <c r="J224" s="216">
        <f>BK224</f>
        <v>0</v>
      </c>
      <c r="K224" s="202"/>
      <c r="L224" s="207"/>
      <c r="M224" s="208"/>
      <c r="N224" s="209"/>
      <c r="O224" s="209"/>
      <c r="P224" s="210">
        <f>SUM(P225:P236)</f>
        <v>0</v>
      </c>
      <c r="Q224" s="209"/>
      <c r="R224" s="210">
        <f>SUM(R225:R236)</f>
        <v>0</v>
      </c>
      <c r="S224" s="209"/>
      <c r="T224" s="211">
        <f>SUM(T225:T236)</f>
        <v>0</v>
      </c>
      <c r="U224" s="12"/>
      <c r="V224" s="12"/>
      <c r="W224" s="12"/>
      <c r="X224" s="12"/>
      <c r="Y224" s="12"/>
      <c r="Z224" s="12"/>
      <c r="AA224" s="12"/>
      <c r="AB224" s="12"/>
      <c r="AC224" s="12"/>
      <c r="AD224" s="12"/>
      <c r="AE224" s="12"/>
      <c r="AR224" s="212" t="s">
        <v>87</v>
      </c>
      <c r="AT224" s="213" t="s">
        <v>76</v>
      </c>
      <c r="AU224" s="213" t="s">
        <v>85</v>
      </c>
      <c r="AY224" s="212" t="s">
        <v>139</v>
      </c>
      <c r="BK224" s="214">
        <f>SUM(BK225:BK236)</f>
        <v>0</v>
      </c>
    </row>
    <row r="225" s="2" customFormat="1" ht="14.4" customHeight="1">
      <c r="A225" s="37"/>
      <c r="B225" s="38"/>
      <c r="C225" s="217" t="s">
        <v>440</v>
      </c>
      <c r="D225" s="217" t="s">
        <v>142</v>
      </c>
      <c r="E225" s="218" t="s">
        <v>955</v>
      </c>
      <c r="F225" s="219" t="s">
        <v>956</v>
      </c>
      <c r="G225" s="220" t="s">
        <v>957</v>
      </c>
      <c r="H225" s="221">
        <v>5</v>
      </c>
      <c r="I225" s="222"/>
      <c r="J225" s="223">
        <f>ROUND(I225*H225,2)</f>
        <v>0</v>
      </c>
      <c r="K225" s="219" t="s">
        <v>1</v>
      </c>
      <c r="L225" s="43"/>
      <c r="M225" s="224" t="s">
        <v>1</v>
      </c>
      <c r="N225" s="225" t="s">
        <v>42</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225</v>
      </c>
      <c r="AT225" s="228" t="s">
        <v>142</v>
      </c>
      <c r="AU225" s="228" t="s">
        <v>87</v>
      </c>
      <c r="AY225" s="16" t="s">
        <v>139</v>
      </c>
      <c r="BE225" s="229">
        <f>IF(N225="základní",J225,0)</f>
        <v>0</v>
      </c>
      <c r="BF225" s="229">
        <f>IF(N225="snížená",J225,0)</f>
        <v>0</v>
      </c>
      <c r="BG225" s="229">
        <f>IF(N225="zákl. přenesená",J225,0)</f>
        <v>0</v>
      </c>
      <c r="BH225" s="229">
        <f>IF(N225="sníž. přenesená",J225,0)</f>
        <v>0</v>
      </c>
      <c r="BI225" s="229">
        <f>IF(N225="nulová",J225,0)</f>
        <v>0</v>
      </c>
      <c r="BJ225" s="16" t="s">
        <v>85</v>
      </c>
      <c r="BK225" s="229">
        <f>ROUND(I225*H225,2)</f>
        <v>0</v>
      </c>
      <c r="BL225" s="16" t="s">
        <v>225</v>
      </c>
      <c r="BM225" s="228" t="s">
        <v>958</v>
      </c>
    </row>
    <row r="226" s="2" customFormat="1">
      <c r="A226" s="37"/>
      <c r="B226" s="38"/>
      <c r="C226" s="39"/>
      <c r="D226" s="230" t="s">
        <v>149</v>
      </c>
      <c r="E226" s="39"/>
      <c r="F226" s="231" t="s">
        <v>956</v>
      </c>
      <c r="G226" s="39"/>
      <c r="H226" s="39"/>
      <c r="I226" s="232"/>
      <c r="J226" s="39"/>
      <c r="K226" s="39"/>
      <c r="L226" s="43"/>
      <c r="M226" s="233"/>
      <c r="N226" s="234"/>
      <c r="O226" s="90"/>
      <c r="P226" s="90"/>
      <c r="Q226" s="90"/>
      <c r="R226" s="90"/>
      <c r="S226" s="90"/>
      <c r="T226" s="91"/>
      <c r="U226" s="37"/>
      <c r="V226" s="37"/>
      <c r="W226" s="37"/>
      <c r="X226" s="37"/>
      <c r="Y226" s="37"/>
      <c r="Z226" s="37"/>
      <c r="AA226" s="37"/>
      <c r="AB226" s="37"/>
      <c r="AC226" s="37"/>
      <c r="AD226" s="37"/>
      <c r="AE226" s="37"/>
      <c r="AT226" s="16" t="s">
        <v>149</v>
      </c>
      <c r="AU226" s="16" t="s">
        <v>87</v>
      </c>
    </row>
    <row r="227" s="2" customFormat="1" ht="14.4" customHeight="1">
      <c r="A227" s="37"/>
      <c r="B227" s="38"/>
      <c r="C227" s="217" t="s">
        <v>445</v>
      </c>
      <c r="D227" s="217" t="s">
        <v>142</v>
      </c>
      <c r="E227" s="218" t="s">
        <v>959</v>
      </c>
      <c r="F227" s="219" t="s">
        <v>960</v>
      </c>
      <c r="G227" s="220" t="s">
        <v>957</v>
      </c>
      <c r="H227" s="221">
        <v>5</v>
      </c>
      <c r="I227" s="222"/>
      <c r="J227" s="223">
        <f>ROUND(I227*H227,2)</f>
        <v>0</v>
      </c>
      <c r="K227" s="219" t="s">
        <v>1</v>
      </c>
      <c r="L227" s="43"/>
      <c r="M227" s="224" t="s">
        <v>1</v>
      </c>
      <c r="N227" s="225" t="s">
        <v>42</v>
      </c>
      <c r="O227" s="90"/>
      <c r="P227" s="226">
        <f>O227*H227</f>
        <v>0</v>
      </c>
      <c r="Q227" s="226">
        <v>0</v>
      </c>
      <c r="R227" s="226">
        <f>Q227*H227</f>
        <v>0</v>
      </c>
      <c r="S227" s="226">
        <v>0</v>
      </c>
      <c r="T227" s="227">
        <f>S227*H227</f>
        <v>0</v>
      </c>
      <c r="U227" s="37"/>
      <c r="V227" s="37"/>
      <c r="W227" s="37"/>
      <c r="X227" s="37"/>
      <c r="Y227" s="37"/>
      <c r="Z227" s="37"/>
      <c r="AA227" s="37"/>
      <c r="AB227" s="37"/>
      <c r="AC227" s="37"/>
      <c r="AD227" s="37"/>
      <c r="AE227" s="37"/>
      <c r="AR227" s="228" t="s">
        <v>225</v>
      </c>
      <c r="AT227" s="228" t="s">
        <v>142</v>
      </c>
      <c r="AU227" s="228" t="s">
        <v>87</v>
      </c>
      <c r="AY227" s="16" t="s">
        <v>139</v>
      </c>
      <c r="BE227" s="229">
        <f>IF(N227="základní",J227,0)</f>
        <v>0</v>
      </c>
      <c r="BF227" s="229">
        <f>IF(N227="snížená",J227,0)</f>
        <v>0</v>
      </c>
      <c r="BG227" s="229">
        <f>IF(N227="zákl. přenesená",J227,0)</f>
        <v>0</v>
      </c>
      <c r="BH227" s="229">
        <f>IF(N227="sníž. přenesená",J227,0)</f>
        <v>0</v>
      </c>
      <c r="BI227" s="229">
        <f>IF(N227="nulová",J227,0)</f>
        <v>0</v>
      </c>
      <c r="BJ227" s="16" t="s">
        <v>85</v>
      </c>
      <c r="BK227" s="229">
        <f>ROUND(I227*H227,2)</f>
        <v>0</v>
      </c>
      <c r="BL227" s="16" t="s">
        <v>225</v>
      </c>
      <c r="BM227" s="228" t="s">
        <v>961</v>
      </c>
    </row>
    <row r="228" s="2" customFormat="1">
      <c r="A228" s="37"/>
      <c r="B228" s="38"/>
      <c r="C228" s="39"/>
      <c r="D228" s="230" t="s">
        <v>149</v>
      </c>
      <c r="E228" s="39"/>
      <c r="F228" s="231" t="s">
        <v>960</v>
      </c>
      <c r="G228" s="39"/>
      <c r="H228" s="39"/>
      <c r="I228" s="232"/>
      <c r="J228" s="39"/>
      <c r="K228" s="39"/>
      <c r="L228" s="43"/>
      <c r="M228" s="233"/>
      <c r="N228" s="234"/>
      <c r="O228" s="90"/>
      <c r="P228" s="90"/>
      <c r="Q228" s="90"/>
      <c r="R228" s="90"/>
      <c r="S228" s="90"/>
      <c r="T228" s="91"/>
      <c r="U228" s="37"/>
      <c r="V228" s="37"/>
      <c r="W228" s="37"/>
      <c r="X228" s="37"/>
      <c r="Y228" s="37"/>
      <c r="Z228" s="37"/>
      <c r="AA228" s="37"/>
      <c r="AB228" s="37"/>
      <c r="AC228" s="37"/>
      <c r="AD228" s="37"/>
      <c r="AE228" s="37"/>
      <c r="AT228" s="16" t="s">
        <v>149</v>
      </c>
      <c r="AU228" s="16" t="s">
        <v>87</v>
      </c>
    </row>
    <row r="229" s="2" customFormat="1" ht="14.4" customHeight="1">
      <c r="A229" s="37"/>
      <c r="B229" s="38"/>
      <c r="C229" s="217" t="s">
        <v>452</v>
      </c>
      <c r="D229" s="217" t="s">
        <v>142</v>
      </c>
      <c r="E229" s="218" t="s">
        <v>962</v>
      </c>
      <c r="F229" s="219" t="s">
        <v>963</v>
      </c>
      <c r="G229" s="220" t="s">
        <v>224</v>
      </c>
      <c r="H229" s="221">
        <v>1</v>
      </c>
      <c r="I229" s="222"/>
      <c r="J229" s="223">
        <f>ROUND(I229*H229,2)</f>
        <v>0</v>
      </c>
      <c r="K229" s="219" t="s">
        <v>1</v>
      </c>
      <c r="L229" s="43"/>
      <c r="M229" s="224" t="s">
        <v>1</v>
      </c>
      <c r="N229" s="225" t="s">
        <v>42</v>
      </c>
      <c r="O229" s="90"/>
      <c r="P229" s="226">
        <f>O229*H229</f>
        <v>0</v>
      </c>
      <c r="Q229" s="226">
        <v>0</v>
      </c>
      <c r="R229" s="226">
        <f>Q229*H229</f>
        <v>0</v>
      </c>
      <c r="S229" s="226">
        <v>0</v>
      </c>
      <c r="T229" s="227">
        <f>S229*H229</f>
        <v>0</v>
      </c>
      <c r="U229" s="37"/>
      <c r="V229" s="37"/>
      <c r="W229" s="37"/>
      <c r="X229" s="37"/>
      <c r="Y229" s="37"/>
      <c r="Z229" s="37"/>
      <c r="AA229" s="37"/>
      <c r="AB229" s="37"/>
      <c r="AC229" s="37"/>
      <c r="AD229" s="37"/>
      <c r="AE229" s="37"/>
      <c r="AR229" s="228" t="s">
        <v>225</v>
      </c>
      <c r="AT229" s="228" t="s">
        <v>142</v>
      </c>
      <c r="AU229" s="228" t="s">
        <v>87</v>
      </c>
      <c r="AY229" s="16" t="s">
        <v>139</v>
      </c>
      <c r="BE229" s="229">
        <f>IF(N229="základní",J229,0)</f>
        <v>0</v>
      </c>
      <c r="BF229" s="229">
        <f>IF(N229="snížená",J229,0)</f>
        <v>0</v>
      </c>
      <c r="BG229" s="229">
        <f>IF(N229="zákl. přenesená",J229,0)</f>
        <v>0</v>
      </c>
      <c r="BH229" s="229">
        <f>IF(N229="sníž. přenesená",J229,0)</f>
        <v>0</v>
      </c>
      <c r="BI229" s="229">
        <f>IF(N229="nulová",J229,0)</f>
        <v>0</v>
      </c>
      <c r="BJ229" s="16" t="s">
        <v>85</v>
      </c>
      <c r="BK229" s="229">
        <f>ROUND(I229*H229,2)</f>
        <v>0</v>
      </c>
      <c r="BL229" s="16" t="s">
        <v>225</v>
      </c>
      <c r="BM229" s="228" t="s">
        <v>964</v>
      </c>
    </row>
    <row r="230" s="2" customFormat="1">
      <c r="A230" s="37"/>
      <c r="B230" s="38"/>
      <c r="C230" s="39"/>
      <c r="D230" s="230" t="s">
        <v>149</v>
      </c>
      <c r="E230" s="39"/>
      <c r="F230" s="231" t="s">
        <v>963</v>
      </c>
      <c r="G230" s="39"/>
      <c r="H230" s="39"/>
      <c r="I230" s="232"/>
      <c r="J230" s="39"/>
      <c r="K230" s="39"/>
      <c r="L230" s="43"/>
      <c r="M230" s="233"/>
      <c r="N230" s="234"/>
      <c r="O230" s="90"/>
      <c r="P230" s="90"/>
      <c r="Q230" s="90"/>
      <c r="R230" s="90"/>
      <c r="S230" s="90"/>
      <c r="T230" s="91"/>
      <c r="U230" s="37"/>
      <c r="V230" s="37"/>
      <c r="W230" s="37"/>
      <c r="X230" s="37"/>
      <c r="Y230" s="37"/>
      <c r="Z230" s="37"/>
      <c r="AA230" s="37"/>
      <c r="AB230" s="37"/>
      <c r="AC230" s="37"/>
      <c r="AD230" s="37"/>
      <c r="AE230" s="37"/>
      <c r="AT230" s="16" t="s">
        <v>149</v>
      </c>
      <c r="AU230" s="16" t="s">
        <v>87</v>
      </c>
    </row>
    <row r="231" s="2" customFormat="1" ht="14.4" customHeight="1">
      <c r="A231" s="37"/>
      <c r="B231" s="38"/>
      <c r="C231" s="217" t="s">
        <v>459</v>
      </c>
      <c r="D231" s="217" t="s">
        <v>142</v>
      </c>
      <c r="E231" s="218" t="s">
        <v>965</v>
      </c>
      <c r="F231" s="219" t="s">
        <v>966</v>
      </c>
      <c r="G231" s="220" t="s">
        <v>263</v>
      </c>
      <c r="H231" s="267"/>
      <c r="I231" s="222"/>
      <c r="J231" s="223">
        <f>ROUND(I231*H231,2)</f>
        <v>0</v>
      </c>
      <c r="K231" s="219" t="s">
        <v>1</v>
      </c>
      <c r="L231" s="43"/>
      <c r="M231" s="224" t="s">
        <v>1</v>
      </c>
      <c r="N231" s="225" t="s">
        <v>42</v>
      </c>
      <c r="O231" s="90"/>
      <c r="P231" s="226">
        <f>O231*H231</f>
        <v>0</v>
      </c>
      <c r="Q231" s="226">
        <v>0</v>
      </c>
      <c r="R231" s="226">
        <f>Q231*H231</f>
        <v>0</v>
      </c>
      <c r="S231" s="226">
        <v>0</v>
      </c>
      <c r="T231" s="227">
        <f>S231*H231</f>
        <v>0</v>
      </c>
      <c r="U231" s="37"/>
      <c r="V231" s="37"/>
      <c r="W231" s="37"/>
      <c r="X231" s="37"/>
      <c r="Y231" s="37"/>
      <c r="Z231" s="37"/>
      <c r="AA231" s="37"/>
      <c r="AB231" s="37"/>
      <c r="AC231" s="37"/>
      <c r="AD231" s="37"/>
      <c r="AE231" s="37"/>
      <c r="AR231" s="228" t="s">
        <v>225</v>
      </c>
      <c r="AT231" s="228" t="s">
        <v>142</v>
      </c>
      <c r="AU231" s="228" t="s">
        <v>87</v>
      </c>
      <c r="AY231" s="16" t="s">
        <v>139</v>
      </c>
      <c r="BE231" s="229">
        <f>IF(N231="základní",J231,0)</f>
        <v>0</v>
      </c>
      <c r="BF231" s="229">
        <f>IF(N231="snížená",J231,0)</f>
        <v>0</v>
      </c>
      <c r="BG231" s="229">
        <f>IF(N231="zákl. přenesená",J231,0)</f>
        <v>0</v>
      </c>
      <c r="BH231" s="229">
        <f>IF(N231="sníž. přenesená",J231,0)</f>
        <v>0</v>
      </c>
      <c r="BI231" s="229">
        <f>IF(N231="nulová",J231,0)</f>
        <v>0</v>
      </c>
      <c r="BJ231" s="16" t="s">
        <v>85</v>
      </c>
      <c r="BK231" s="229">
        <f>ROUND(I231*H231,2)</f>
        <v>0</v>
      </c>
      <c r="BL231" s="16" t="s">
        <v>225</v>
      </c>
      <c r="BM231" s="228" t="s">
        <v>967</v>
      </c>
    </row>
    <row r="232" s="2" customFormat="1">
      <c r="A232" s="37"/>
      <c r="B232" s="38"/>
      <c r="C232" s="39"/>
      <c r="D232" s="230" t="s">
        <v>149</v>
      </c>
      <c r="E232" s="39"/>
      <c r="F232" s="231" t="s">
        <v>966</v>
      </c>
      <c r="G232" s="39"/>
      <c r="H232" s="39"/>
      <c r="I232" s="232"/>
      <c r="J232" s="39"/>
      <c r="K232" s="39"/>
      <c r="L232" s="43"/>
      <c r="M232" s="233"/>
      <c r="N232" s="234"/>
      <c r="O232" s="90"/>
      <c r="P232" s="90"/>
      <c r="Q232" s="90"/>
      <c r="R232" s="90"/>
      <c r="S232" s="90"/>
      <c r="T232" s="91"/>
      <c r="U232" s="37"/>
      <c r="V232" s="37"/>
      <c r="W232" s="37"/>
      <c r="X232" s="37"/>
      <c r="Y232" s="37"/>
      <c r="Z232" s="37"/>
      <c r="AA232" s="37"/>
      <c r="AB232" s="37"/>
      <c r="AC232" s="37"/>
      <c r="AD232" s="37"/>
      <c r="AE232" s="37"/>
      <c r="AT232" s="16" t="s">
        <v>149</v>
      </c>
      <c r="AU232" s="16" t="s">
        <v>87</v>
      </c>
    </row>
    <row r="233" s="2" customFormat="1" ht="14.4" customHeight="1">
      <c r="A233" s="37"/>
      <c r="B233" s="38"/>
      <c r="C233" s="217" t="s">
        <v>464</v>
      </c>
      <c r="D233" s="217" t="s">
        <v>142</v>
      </c>
      <c r="E233" s="218" t="s">
        <v>968</v>
      </c>
      <c r="F233" s="219" t="s">
        <v>969</v>
      </c>
      <c r="G233" s="220" t="s">
        <v>263</v>
      </c>
      <c r="H233" s="267"/>
      <c r="I233" s="222"/>
      <c r="J233" s="223">
        <f>ROUND(I233*H233,2)</f>
        <v>0</v>
      </c>
      <c r="K233" s="219" t="s">
        <v>1</v>
      </c>
      <c r="L233" s="43"/>
      <c r="M233" s="224" t="s">
        <v>1</v>
      </c>
      <c r="N233" s="225" t="s">
        <v>42</v>
      </c>
      <c r="O233" s="90"/>
      <c r="P233" s="226">
        <f>O233*H233</f>
        <v>0</v>
      </c>
      <c r="Q233" s="226">
        <v>0</v>
      </c>
      <c r="R233" s="226">
        <f>Q233*H233</f>
        <v>0</v>
      </c>
      <c r="S233" s="226">
        <v>0</v>
      </c>
      <c r="T233" s="227">
        <f>S233*H233</f>
        <v>0</v>
      </c>
      <c r="U233" s="37"/>
      <c r="V233" s="37"/>
      <c r="W233" s="37"/>
      <c r="X233" s="37"/>
      <c r="Y233" s="37"/>
      <c r="Z233" s="37"/>
      <c r="AA233" s="37"/>
      <c r="AB233" s="37"/>
      <c r="AC233" s="37"/>
      <c r="AD233" s="37"/>
      <c r="AE233" s="37"/>
      <c r="AR233" s="228" t="s">
        <v>225</v>
      </c>
      <c r="AT233" s="228" t="s">
        <v>142</v>
      </c>
      <c r="AU233" s="228" t="s">
        <v>87</v>
      </c>
      <c r="AY233" s="16" t="s">
        <v>139</v>
      </c>
      <c r="BE233" s="229">
        <f>IF(N233="základní",J233,0)</f>
        <v>0</v>
      </c>
      <c r="BF233" s="229">
        <f>IF(N233="snížená",J233,0)</f>
        <v>0</v>
      </c>
      <c r="BG233" s="229">
        <f>IF(N233="zákl. přenesená",J233,0)</f>
        <v>0</v>
      </c>
      <c r="BH233" s="229">
        <f>IF(N233="sníž. přenesená",J233,0)</f>
        <v>0</v>
      </c>
      <c r="BI233" s="229">
        <f>IF(N233="nulová",J233,0)</f>
        <v>0</v>
      </c>
      <c r="BJ233" s="16" t="s">
        <v>85</v>
      </c>
      <c r="BK233" s="229">
        <f>ROUND(I233*H233,2)</f>
        <v>0</v>
      </c>
      <c r="BL233" s="16" t="s">
        <v>225</v>
      </c>
      <c r="BM233" s="228" t="s">
        <v>970</v>
      </c>
    </row>
    <row r="234" s="2" customFormat="1">
      <c r="A234" s="37"/>
      <c r="B234" s="38"/>
      <c r="C234" s="39"/>
      <c r="D234" s="230" t="s">
        <v>149</v>
      </c>
      <c r="E234" s="39"/>
      <c r="F234" s="231" t="s">
        <v>969</v>
      </c>
      <c r="G234" s="39"/>
      <c r="H234" s="39"/>
      <c r="I234" s="232"/>
      <c r="J234" s="39"/>
      <c r="K234" s="39"/>
      <c r="L234" s="43"/>
      <c r="M234" s="233"/>
      <c r="N234" s="234"/>
      <c r="O234" s="90"/>
      <c r="P234" s="90"/>
      <c r="Q234" s="90"/>
      <c r="R234" s="90"/>
      <c r="S234" s="90"/>
      <c r="T234" s="91"/>
      <c r="U234" s="37"/>
      <c r="V234" s="37"/>
      <c r="W234" s="37"/>
      <c r="X234" s="37"/>
      <c r="Y234" s="37"/>
      <c r="Z234" s="37"/>
      <c r="AA234" s="37"/>
      <c r="AB234" s="37"/>
      <c r="AC234" s="37"/>
      <c r="AD234" s="37"/>
      <c r="AE234" s="37"/>
      <c r="AT234" s="16" t="s">
        <v>149</v>
      </c>
      <c r="AU234" s="16" t="s">
        <v>87</v>
      </c>
    </row>
    <row r="235" s="2" customFormat="1" ht="14.4" customHeight="1">
      <c r="A235" s="37"/>
      <c r="B235" s="38"/>
      <c r="C235" s="217" t="s">
        <v>469</v>
      </c>
      <c r="D235" s="217" t="s">
        <v>142</v>
      </c>
      <c r="E235" s="218" t="s">
        <v>971</v>
      </c>
      <c r="F235" s="219" t="s">
        <v>972</v>
      </c>
      <c r="G235" s="220" t="s">
        <v>263</v>
      </c>
      <c r="H235" s="267"/>
      <c r="I235" s="222"/>
      <c r="J235" s="223">
        <f>ROUND(I235*H235,2)</f>
        <v>0</v>
      </c>
      <c r="K235" s="219" t="s">
        <v>1</v>
      </c>
      <c r="L235" s="43"/>
      <c r="M235" s="224" t="s">
        <v>1</v>
      </c>
      <c r="N235" s="225" t="s">
        <v>42</v>
      </c>
      <c r="O235" s="90"/>
      <c r="P235" s="226">
        <f>O235*H235</f>
        <v>0</v>
      </c>
      <c r="Q235" s="226">
        <v>0</v>
      </c>
      <c r="R235" s="226">
        <f>Q235*H235</f>
        <v>0</v>
      </c>
      <c r="S235" s="226">
        <v>0</v>
      </c>
      <c r="T235" s="227">
        <f>S235*H235</f>
        <v>0</v>
      </c>
      <c r="U235" s="37"/>
      <c r="V235" s="37"/>
      <c r="W235" s="37"/>
      <c r="X235" s="37"/>
      <c r="Y235" s="37"/>
      <c r="Z235" s="37"/>
      <c r="AA235" s="37"/>
      <c r="AB235" s="37"/>
      <c r="AC235" s="37"/>
      <c r="AD235" s="37"/>
      <c r="AE235" s="37"/>
      <c r="AR235" s="228" t="s">
        <v>225</v>
      </c>
      <c r="AT235" s="228" t="s">
        <v>142</v>
      </c>
      <c r="AU235" s="228" t="s">
        <v>87</v>
      </c>
      <c r="AY235" s="16" t="s">
        <v>139</v>
      </c>
      <c r="BE235" s="229">
        <f>IF(N235="základní",J235,0)</f>
        <v>0</v>
      </c>
      <c r="BF235" s="229">
        <f>IF(N235="snížená",J235,0)</f>
        <v>0</v>
      </c>
      <c r="BG235" s="229">
        <f>IF(N235="zákl. přenesená",J235,0)</f>
        <v>0</v>
      </c>
      <c r="BH235" s="229">
        <f>IF(N235="sníž. přenesená",J235,0)</f>
        <v>0</v>
      </c>
      <c r="BI235" s="229">
        <f>IF(N235="nulová",J235,0)</f>
        <v>0</v>
      </c>
      <c r="BJ235" s="16" t="s">
        <v>85</v>
      </c>
      <c r="BK235" s="229">
        <f>ROUND(I235*H235,2)</f>
        <v>0</v>
      </c>
      <c r="BL235" s="16" t="s">
        <v>225</v>
      </c>
      <c r="BM235" s="228" t="s">
        <v>973</v>
      </c>
    </row>
    <row r="236" s="2" customFormat="1">
      <c r="A236" s="37"/>
      <c r="B236" s="38"/>
      <c r="C236" s="39"/>
      <c r="D236" s="230" t="s">
        <v>149</v>
      </c>
      <c r="E236" s="39"/>
      <c r="F236" s="231" t="s">
        <v>972</v>
      </c>
      <c r="G236" s="39"/>
      <c r="H236" s="39"/>
      <c r="I236" s="232"/>
      <c r="J236" s="39"/>
      <c r="K236" s="39"/>
      <c r="L236" s="43"/>
      <c r="M236" s="268"/>
      <c r="N236" s="269"/>
      <c r="O236" s="270"/>
      <c r="P236" s="270"/>
      <c r="Q236" s="270"/>
      <c r="R236" s="270"/>
      <c r="S236" s="270"/>
      <c r="T236" s="271"/>
      <c r="U236" s="37"/>
      <c r="V236" s="37"/>
      <c r="W236" s="37"/>
      <c r="X236" s="37"/>
      <c r="Y236" s="37"/>
      <c r="Z236" s="37"/>
      <c r="AA236" s="37"/>
      <c r="AB236" s="37"/>
      <c r="AC236" s="37"/>
      <c r="AD236" s="37"/>
      <c r="AE236" s="37"/>
      <c r="AT236" s="16" t="s">
        <v>149</v>
      </c>
      <c r="AU236" s="16" t="s">
        <v>87</v>
      </c>
    </row>
    <row r="237" s="2" customFormat="1" ht="6.96" customHeight="1">
      <c r="A237" s="37"/>
      <c r="B237" s="65"/>
      <c r="C237" s="66"/>
      <c r="D237" s="66"/>
      <c r="E237" s="66"/>
      <c r="F237" s="66"/>
      <c r="G237" s="66"/>
      <c r="H237" s="66"/>
      <c r="I237" s="66"/>
      <c r="J237" s="66"/>
      <c r="K237" s="66"/>
      <c r="L237" s="43"/>
      <c r="M237" s="37"/>
      <c r="O237" s="37"/>
      <c r="P237" s="37"/>
      <c r="Q237" s="37"/>
      <c r="R237" s="37"/>
      <c r="S237" s="37"/>
      <c r="T237" s="37"/>
      <c r="U237" s="37"/>
      <c r="V237" s="37"/>
      <c r="W237" s="37"/>
      <c r="X237" s="37"/>
      <c r="Y237" s="37"/>
      <c r="Z237" s="37"/>
      <c r="AA237" s="37"/>
      <c r="AB237" s="37"/>
      <c r="AC237" s="37"/>
      <c r="AD237" s="37"/>
      <c r="AE237" s="37"/>
    </row>
  </sheetData>
  <sheetProtection sheet="1" autoFilter="0" formatColumns="0" formatRows="0" objects="1" scenarios="1" spinCount="100000" saltValue="xz2mDR5lzkWEILvIz9FRC9Pq7ad1mASnMLc/qQmM0f++c/7blwKUwAf7Y3GdeHL0nYLImA0bQiMV1Q4ffpGCEA==" hashValue="d7QJq0zDDqi/cbsdw+WzWf0t37QgP0H2TF3fiJCoXZgkhOtnF6oZCz3zVjlxWsWJTJ9df31rWVSSbM4pa3B30Q==" algorithmName="SHA-512" password="CC35"/>
  <autoFilter ref="C119:K23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s="1" customFormat="1" ht="6.96" customHeight="1">
      <c r="B3" s="135"/>
      <c r="C3" s="136"/>
      <c r="D3" s="136"/>
      <c r="E3" s="136"/>
      <c r="F3" s="136"/>
      <c r="G3" s="136"/>
      <c r="H3" s="136"/>
      <c r="I3" s="136"/>
      <c r="J3" s="136"/>
      <c r="K3" s="136"/>
      <c r="L3" s="19"/>
      <c r="AT3" s="16" t="s">
        <v>87</v>
      </c>
    </row>
    <row r="4" s="1" customFormat="1" ht="24.96" customHeight="1">
      <c r="B4" s="19"/>
      <c r="D4" s="137" t="s">
        <v>102</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KKN a.s.-Pavilon B-5.np.stavební úpravy pokoje primáře urologie</v>
      </c>
      <c r="F7" s="139"/>
      <c r="G7" s="139"/>
      <c r="H7" s="139"/>
      <c r="L7" s="19"/>
    </row>
    <row r="8" s="2" customFormat="1" ht="12" customHeight="1">
      <c r="A8" s="37"/>
      <c r="B8" s="43"/>
      <c r="C8" s="37"/>
      <c r="D8" s="139" t="s">
        <v>103</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974</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11. 9. 2020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31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35</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ROUND(J117,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ROUND((SUM(BE117:BE127)),  2)</f>
        <v>0</v>
      </c>
      <c r="G33" s="37"/>
      <c r="H33" s="37"/>
      <c r="I33" s="154">
        <v>0.20999999999999999</v>
      </c>
      <c r="J33" s="153">
        <f>ROUND(((SUM(BE117:BE127))*I33),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ROUND((SUM(BF117:BF127)),  2)</f>
        <v>0</v>
      </c>
      <c r="G34" s="37"/>
      <c r="H34" s="37"/>
      <c r="I34" s="154">
        <v>0.14999999999999999</v>
      </c>
      <c r="J34" s="153">
        <f>ROUND(((SUM(BF117:BF127))*I34),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ROUND((SUM(BG117:BG127)),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ROUND((SUM(BH117:BH127)),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ROUND((SUM(BI117:BI127)),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105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KKN a.s.-Pavilon B-5.np.stavební úpravy pokoje primáře urologie</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103</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04 - Vybavení nábytkem</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Karlovy Vary</v>
      </c>
      <c r="G89" s="39"/>
      <c r="H89" s="39"/>
      <c r="I89" s="31" t="s">
        <v>22</v>
      </c>
      <c r="J89" s="78" t="str">
        <f>IF(J12="","",J12)</f>
        <v>11. 9. 2020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KKN a.s.nem Karlovy Vary,Karlovy Vary</v>
      </c>
      <c r="G91" s="39"/>
      <c r="H91" s="39"/>
      <c r="I91" s="31" t="s">
        <v>30</v>
      </c>
      <c r="J91" s="35" t="str">
        <f>E21</f>
        <v>Jan Sobotka</v>
      </c>
      <c r="K91" s="39"/>
      <c r="L91" s="62"/>
      <c r="S91" s="37"/>
      <c r="T91" s="37"/>
      <c r="U91" s="37"/>
      <c r="V91" s="37"/>
      <c r="W91" s="37"/>
      <c r="X91" s="37"/>
      <c r="Y91" s="37"/>
      <c r="Z91" s="37"/>
      <c r="AA91" s="37"/>
      <c r="AB91" s="37"/>
      <c r="AC91" s="37"/>
      <c r="AD91" s="37"/>
      <c r="AE91" s="37"/>
    </row>
    <row r="92" hidden="1" s="2" customFormat="1" ht="40.05" customHeight="1">
      <c r="A92" s="37"/>
      <c r="B92" s="38"/>
      <c r="C92" s="31" t="s">
        <v>28</v>
      </c>
      <c r="D92" s="39"/>
      <c r="E92" s="39"/>
      <c r="F92" s="26" t="str">
        <f>IF(E18="","",E18)</f>
        <v>Vyplň údaj</v>
      </c>
      <c r="G92" s="39"/>
      <c r="H92" s="39"/>
      <c r="I92" s="31" t="s">
        <v>34</v>
      </c>
      <c r="J92" s="35" t="str">
        <f>E24</f>
        <v>Ing.Jana Handšuhová Smutná</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106</v>
      </c>
      <c r="D94" s="175"/>
      <c r="E94" s="175"/>
      <c r="F94" s="175"/>
      <c r="G94" s="175"/>
      <c r="H94" s="175"/>
      <c r="I94" s="175"/>
      <c r="J94" s="176" t="s">
        <v>107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108</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109</v>
      </c>
    </row>
    <row r="97" hidden="1" s="9" customFormat="1" ht="24.96" customHeight="1">
      <c r="A97" s="9"/>
      <c r="B97" s="178"/>
      <c r="C97" s="179"/>
      <c r="D97" s="180" t="s">
        <v>975</v>
      </c>
      <c r="E97" s="181"/>
      <c r="F97" s="181"/>
      <c r="G97" s="181"/>
      <c r="H97" s="181"/>
      <c r="I97" s="181"/>
      <c r="J97" s="182">
        <f>J118</f>
        <v>0</v>
      </c>
      <c r="K97" s="179"/>
      <c r="L97" s="183"/>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124</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KKN a.s.-Pavilon B-5.np.stavební úpravy pokoje primáře urologie</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103</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04 - Vybavení nábytkem</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Karlovy Vary</v>
      </c>
      <c r="G111" s="39"/>
      <c r="H111" s="39"/>
      <c r="I111" s="31" t="s">
        <v>22</v>
      </c>
      <c r="J111" s="78" t="str">
        <f>IF(J12="","",J12)</f>
        <v>11. 9. 2020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KKN a.s.nem Karlovy Vary,Karlovy Vary</v>
      </c>
      <c r="G113" s="39"/>
      <c r="H113" s="39"/>
      <c r="I113" s="31" t="s">
        <v>30</v>
      </c>
      <c r="J113" s="35" t="str">
        <f>E21</f>
        <v>Jan Sobotka</v>
      </c>
      <c r="K113" s="39"/>
      <c r="L113" s="62"/>
      <c r="S113" s="37"/>
      <c r="T113" s="37"/>
      <c r="U113" s="37"/>
      <c r="V113" s="37"/>
      <c r="W113" s="37"/>
      <c r="X113" s="37"/>
      <c r="Y113" s="37"/>
      <c r="Z113" s="37"/>
      <c r="AA113" s="37"/>
      <c r="AB113" s="37"/>
      <c r="AC113" s="37"/>
      <c r="AD113" s="37"/>
      <c r="AE113" s="37"/>
    </row>
    <row r="114" s="2" customFormat="1" ht="40.05" customHeight="1">
      <c r="A114" s="37"/>
      <c r="B114" s="38"/>
      <c r="C114" s="31" t="s">
        <v>28</v>
      </c>
      <c r="D114" s="39"/>
      <c r="E114" s="39"/>
      <c r="F114" s="26" t="str">
        <f>IF(E18="","",E18)</f>
        <v>Vyplň údaj</v>
      </c>
      <c r="G114" s="39"/>
      <c r="H114" s="39"/>
      <c r="I114" s="31" t="s">
        <v>34</v>
      </c>
      <c r="J114" s="35" t="str">
        <f>E24</f>
        <v>Ing.Jana Handšuhová Smutná</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1" customFormat="1" ht="29.28" customHeight="1">
      <c r="A116" s="190"/>
      <c r="B116" s="191"/>
      <c r="C116" s="192" t="s">
        <v>125</v>
      </c>
      <c r="D116" s="193" t="s">
        <v>62</v>
      </c>
      <c r="E116" s="193" t="s">
        <v>58</v>
      </c>
      <c r="F116" s="193" t="s">
        <v>59</v>
      </c>
      <c r="G116" s="193" t="s">
        <v>126</v>
      </c>
      <c r="H116" s="193" t="s">
        <v>127</v>
      </c>
      <c r="I116" s="193" t="s">
        <v>128</v>
      </c>
      <c r="J116" s="193" t="s">
        <v>107</v>
      </c>
      <c r="K116" s="194" t="s">
        <v>129</v>
      </c>
      <c r="L116" s="195"/>
      <c r="M116" s="99" t="s">
        <v>1</v>
      </c>
      <c r="N116" s="100" t="s">
        <v>41</v>
      </c>
      <c r="O116" s="100" t="s">
        <v>130</v>
      </c>
      <c r="P116" s="100" t="s">
        <v>131</v>
      </c>
      <c r="Q116" s="100" t="s">
        <v>132</v>
      </c>
      <c r="R116" s="100" t="s">
        <v>133</v>
      </c>
      <c r="S116" s="100" t="s">
        <v>134</v>
      </c>
      <c r="T116" s="101" t="s">
        <v>135</v>
      </c>
      <c r="U116" s="190"/>
      <c r="V116" s="190"/>
      <c r="W116" s="190"/>
      <c r="X116" s="190"/>
      <c r="Y116" s="190"/>
      <c r="Z116" s="190"/>
      <c r="AA116" s="190"/>
      <c r="AB116" s="190"/>
      <c r="AC116" s="190"/>
      <c r="AD116" s="190"/>
      <c r="AE116" s="190"/>
    </row>
    <row r="117" s="2" customFormat="1" ht="22.8" customHeight="1">
      <c r="A117" s="37"/>
      <c r="B117" s="38"/>
      <c r="C117" s="106" t="s">
        <v>136</v>
      </c>
      <c r="D117" s="39"/>
      <c r="E117" s="39"/>
      <c r="F117" s="39"/>
      <c r="G117" s="39"/>
      <c r="H117" s="39"/>
      <c r="I117" s="39"/>
      <c r="J117" s="196">
        <f>BK117</f>
        <v>0</v>
      </c>
      <c r="K117" s="39"/>
      <c r="L117" s="43"/>
      <c r="M117" s="102"/>
      <c r="N117" s="197"/>
      <c r="O117" s="103"/>
      <c r="P117" s="198">
        <f>P118</f>
        <v>0</v>
      </c>
      <c r="Q117" s="103"/>
      <c r="R117" s="198">
        <f>R118</f>
        <v>0</v>
      </c>
      <c r="S117" s="103"/>
      <c r="T117" s="199">
        <f>T118</f>
        <v>0</v>
      </c>
      <c r="U117" s="37"/>
      <c r="V117" s="37"/>
      <c r="W117" s="37"/>
      <c r="X117" s="37"/>
      <c r="Y117" s="37"/>
      <c r="Z117" s="37"/>
      <c r="AA117" s="37"/>
      <c r="AB117" s="37"/>
      <c r="AC117" s="37"/>
      <c r="AD117" s="37"/>
      <c r="AE117" s="37"/>
      <c r="AT117" s="16" t="s">
        <v>76</v>
      </c>
      <c r="AU117" s="16" t="s">
        <v>109</v>
      </c>
      <c r="BK117" s="200">
        <f>BK118</f>
        <v>0</v>
      </c>
    </row>
    <row r="118" s="12" customFormat="1" ht="25.92" customHeight="1">
      <c r="A118" s="12"/>
      <c r="B118" s="201"/>
      <c r="C118" s="202"/>
      <c r="D118" s="203" t="s">
        <v>76</v>
      </c>
      <c r="E118" s="204" t="s">
        <v>976</v>
      </c>
      <c r="F118" s="204" t="s">
        <v>813</v>
      </c>
      <c r="G118" s="202"/>
      <c r="H118" s="202"/>
      <c r="I118" s="205"/>
      <c r="J118" s="206">
        <f>BK118</f>
        <v>0</v>
      </c>
      <c r="K118" s="202"/>
      <c r="L118" s="207"/>
      <c r="M118" s="208"/>
      <c r="N118" s="209"/>
      <c r="O118" s="209"/>
      <c r="P118" s="210">
        <f>SUM(P119:P127)</f>
        <v>0</v>
      </c>
      <c r="Q118" s="209"/>
      <c r="R118" s="210">
        <f>SUM(R119:R127)</f>
        <v>0</v>
      </c>
      <c r="S118" s="209"/>
      <c r="T118" s="211">
        <f>SUM(T119:T127)</f>
        <v>0</v>
      </c>
      <c r="U118" s="12"/>
      <c r="V118" s="12"/>
      <c r="W118" s="12"/>
      <c r="X118" s="12"/>
      <c r="Y118" s="12"/>
      <c r="Z118" s="12"/>
      <c r="AA118" s="12"/>
      <c r="AB118" s="12"/>
      <c r="AC118" s="12"/>
      <c r="AD118" s="12"/>
      <c r="AE118" s="12"/>
      <c r="AR118" s="212" t="s">
        <v>147</v>
      </c>
      <c r="AT118" s="213" t="s">
        <v>76</v>
      </c>
      <c r="AU118" s="213" t="s">
        <v>77</v>
      </c>
      <c r="AY118" s="212" t="s">
        <v>139</v>
      </c>
      <c r="BK118" s="214">
        <f>SUM(BK119:BK127)</f>
        <v>0</v>
      </c>
    </row>
    <row r="119" s="2" customFormat="1" ht="14.4" customHeight="1">
      <c r="A119" s="37"/>
      <c r="B119" s="38"/>
      <c r="C119" s="257" t="s">
        <v>85</v>
      </c>
      <c r="D119" s="257" t="s">
        <v>243</v>
      </c>
      <c r="E119" s="258" t="s">
        <v>977</v>
      </c>
      <c r="F119" s="259" t="s">
        <v>978</v>
      </c>
      <c r="G119" s="260" t="s">
        <v>613</v>
      </c>
      <c r="H119" s="261">
        <v>3</v>
      </c>
      <c r="I119" s="262"/>
      <c r="J119" s="263">
        <f>ROUND(I119*H119,2)</f>
        <v>0</v>
      </c>
      <c r="K119" s="259" t="s">
        <v>1</v>
      </c>
      <c r="L119" s="264"/>
      <c r="M119" s="265" t="s">
        <v>1</v>
      </c>
      <c r="N119" s="266" t="s">
        <v>42</v>
      </c>
      <c r="O119" s="90"/>
      <c r="P119" s="226">
        <f>O119*H119</f>
        <v>0</v>
      </c>
      <c r="Q119" s="226">
        <v>0</v>
      </c>
      <c r="R119" s="226">
        <f>Q119*H119</f>
        <v>0</v>
      </c>
      <c r="S119" s="226">
        <v>0</v>
      </c>
      <c r="T119" s="227">
        <f>S119*H119</f>
        <v>0</v>
      </c>
      <c r="U119" s="37"/>
      <c r="V119" s="37"/>
      <c r="W119" s="37"/>
      <c r="X119" s="37"/>
      <c r="Y119" s="37"/>
      <c r="Z119" s="37"/>
      <c r="AA119" s="37"/>
      <c r="AB119" s="37"/>
      <c r="AC119" s="37"/>
      <c r="AD119" s="37"/>
      <c r="AE119" s="37"/>
      <c r="AR119" s="228" t="s">
        <v>979</v>
      </c>
      <c r="AT119" s="228" t="s">
        <v>243</v>
      </c>
      <c r="AU119" s="228" t="s">
        <v>85</v>
      </c>
      <c r="AY119" s="16" t="s">
        <v>139</v>
      </c>
      <c r="BE119" s="229">
        <f>IF(N119="základní",J119,0)</f>
        <v>0</v>
      </c>
      <c r="BF119" s="229">
        <f>IF(N119="snížená",J119,0)</f>
        <v>0</v>
      </c>
      <c r="BG119" s="229">
        <f>IF(N119="zákl. přenesená",J119,0)</f>
        <v>0</v>
      </c>
      <c r="BH119" s="229">
        <f>IF(N119="sníž. přenesená",J119,0)</f>
        <v>0</v>
      </c>
      <c r="BI119" s="229">
        <f>IF(N119="nulová",J119,0)</f>
        <v>0</v>
      </c>
      <c r="BJ119" s="16" t="s">
        <v>85</v>
      </c>
      <c r="BK119" s="229">
        <f>ROUND(I119*H119,2)</f>
        <v>0</v>
      </c>
      <c r="BL119" s="16" t="s">
        <v>979</v>
      </c>
      <c r="BM119" s="228" t="s">
        <v>980</v>
      </c>
    </row>
    <row r="120" s="2" customFormat="1" ht="14.4" customHeight="1">
      <c r="A120" s="37"/>
      <c r="B120" s="38"/>
      <c r="C120" s="257" t="s">
        <v>87</v>
      </c>
      <c r="D120" s="257" t="s">
        <v>243</v>
      </c>
      <c r="E120" s="258" t="s">
        <v>981</v>
      </c>
      <c r="F120" s="259" t="s">
        <v>982</v>
      </c>
      <c r="G120" s="260" t="s">
        <v>613</v>
      </c>
      <c r="H120" s="261">
        <v>1</v>
      </c>
      <c r="I120" s="262"/>
      <c r="J120" s="263">
        <f>ROUND(I120*H120,2)</f>
        <v>0</v>
      </c>
      <c r="K120" s="259" t="s">
        <v>1</v>
      </c>
      <c r="L120" s="264"/>
      <c r="M120" s="265" t="s">
        <v>1</v>
      </c>
      <c r="N120" s="266" t="s">
        <v>42</v>
      </c>
      <c r="O120" s="90"/>
      <c r="P120" s="226">
        <f>O120*H120</f>
        <v>0</v>
      </c>
      <c r="Q120" s="226">
        <v>0</v>
      </c>
      <c r="R120" s="226">
        <f>Q120*H120</f>
        <v>0</v>
      </c>
      <c r="S120" s="226">
        <v>0</v>
      </c>
      <c r="T120" s="227">
        <f>S120*H120</f>
        <v>0</v>
      </c>
      <c r="U120" s="37"/>
      <c r="V120" s="37"/>
      <c r="W120" s="37"/>
      <c r="X120" s="37"/>
      <c r="Y120" s="37"/>
      <c r="Z120" s="37"/>
      <c r="AA120" s="37"/>
      <c r="AB120" s="37"/>
      <c r="AC120" s="37"/>
      <c r="AD120" s="37"/>
      <c r="AE120" s="37"/>
      <c r="AR120" s="228" t="s">
        <v>979</v>
      </c>
      <c r="AT120" s="228" t="s">
        <v>243</v>
      </c>
      <c r="AU120" s="228" t="s">
        <v>85</v>
      </c>
      <c r="AY120" s="16" t="s">
        <v>139</v>
      </c>
      <c r="BE120" s="229">
        <f>IF(N120="základní",J120,0)</f>
        <v>0</v>
      </c>
      <c r="BF120" s="229">
        <f>IF(N120="snížená",J120,0)</f>
        <v>0</v>
      </c>
      <c r="BG120" s="229">
        <f>IF(N120="zákl. přenesená",J120,0)</f>
        <v>0</v>
      </c>
      <c r="BH120" s="229">
        <f>IF(N120="sníž. přenesená",J120,0)</f>
        <v>0</v>
      </c>
      <c r="BI120" s="229">
        <f>IF(N120="nulová",J120,0)</f>
        <v>0</v>
      </c>
      <c r="BJ120" s="16" t="s">
        <v>85</v>
      </c>
      <c r="BK120" s="229">
        <f>ROUND(I120*H120,2)</f>
        <v>0</v>
      </c>
      <c r="BL120" s="16" t="s">
        <v>979</v>
      </c>
      <c r="BM120" s="228" t="s">
        <v>983</v>
      </c>
    </row>
    <row r="121" s="2" customFormat="1" ht="14.4" customHeight="1">
      <c r="A121" s="37"/>
      <c r="B121" s="38"/>
      <c r="C121" s="257" t="s">
        <v>156</v>
      </c>
      <c r="D121" s="257" t="s">
        <v>243</v>
      </c>
      <c r="E121" s="258" t="s">
        <v>984</v>
      </c>
      <c r="F121" s="259" t="s">
        <v>985</v>
      </c>
      <c r="G121" s="260" t="s">
        <v>613</v>
      </c>
      <c r="H121" s="261">
        <v>1</v>
      </c>
      <c r="I121" s="262"/>
      <c r="J121" s="263">
        <f>ROUND(I121*H121,2)</f>
        <v>0</v>
      </c>
      <c r="K121" s="259" t="s">
        <v>1</v>
      </c>
      <c r="L121" s="264"/>
      <c r="M121" s="265" t="s">
        <v>1</v>
      </c>
      <c r="N121" s="266" t="s">
        <v>42</v>
      </c>
      <c r="O121" s="90"/>
      <c r="P121" s="226">
        <f>O121*H121</f>
        <v>0</v>
      </c>
      <c r="Q121" s="226">
        <v>0</v>
      </c>
      <c r="R121" s="226">
        <f>Q121*H121</f>
        <v>0</v>
      </c>
      <c r="S121" s="226">
        <v>0</v>
      </c>
      <c r="T121" s="227">
        <f>S121*H121</f>
        <v>0</v>
      </c>
      <c r="U121" s="37"/>
      <c r="V121" s="37"/>
      <c r="W121" s="37"/>
      <c r="X121" s="37"/>
      <c r="Y121" s="37"/>
      <c r="Z121" s="37"/>
      <c r="AA121" s="37"/>
      <c r="AB121" s="37"/>
      <c r="AC121" s="37"/>
      <c r="AD121" s="37"/>
      <c r="AE121" s="37"/>
      <c r="AR121" s="228" t="s">
        <v>979</v>
      </c>
      <c r="AT121" s="228" t="s">
        <v>243</v>
      </c>
      <c r="AU121" s="228" t="s">
        <v>85</v>
      </c>
      <c r="AY121" s="16" t="s">
        <v>139</v>
      </c>
      <c r="BE121" s="229">
        <f>IF(N121="základní",J121,0)</f>
        <v>0</v>
      </c>
      <c r="BF121" s="229">
        <f>IF(N121="snížená",J121,0)</f>
        <v>0</v>
      </c>
      <c r="BG121" s="229">
        <f>IF(N121="zákl. přenesená",J121,0)</f>
        <v>0</v>
      </c>
      <c r="BH121" s="229">
        <f>IF(N121="sníž. přenesená",J121,0)</f>
        <v>0</v>
      </c>
      <c r="BI121" s="229">
        <f>IF(N121="nulová",J121,0)</f>
        <v>0</v>
      </c>
      <c r="BJ121" s="16" t="s">
        <v>85</v>
      </c>
      <c r="BK121" s="229">
        <f>ROUND(I121*H121,2)</f>
        <v>0</v>
      </c>
      <c r="BL121" s="16" t="s">
        <v>979</v>
      </c>
      <c r="BM121" s="228" t="s">
        <v>986</v>
      </c>
    </row>
    <row r="122" s="2" customFormat="1" ht="14.4" customHeight="1">
      <c r="A122" s="37"/>
      <c r="B122" s="38"/>
      <c r="C122" s="257" t="s">
        <v>147</v>
      </c>
      <c r="D122" s="257" t="s">
        <v>243</v>
      </c>
      <c r="E122" s="258" t="s">
        <v>987</v>
      </c>
      <c r="F122" s="259" t="s">
        <v>988</v>
      </c>
      <c r="G122" s="260" t="s">
        <v>613</v>
      </c>
      <c r="H122" s="261">
        <v>1</v>
      </c>
      <c r="I122" s="262"/>
      <c r="J122" s="263">
        <f>ROUND(I122*H122,2)</f>
        <v>0</v>
      </c>
      <c r="K122" s="259" t="s">
        <v>1</v>
      </c>
      <c r="L122" s="264"/>
      <c r="M122" s="265" t="s">
        <v>1</v>
      </c>
      <c r="N122" s="266" t="s">
        <v>42</v>
      </c>
      <c r="O122" s="90"/>
      <c r="P122" s="226">
        <f>O122*H122</f>
        <v>0</v>
      </c>
      <c r="Q122" s="226">
        <v>0</v>
      </c>
      <c r="R122" s="226">
        <f>Q122*H122</f>
        <v>0</v>
      </c>
      <c r="S122" s="226">
        <v>0</v>
      </c>
      <c r="T122" s="227">
        <f>S122*H122</f>
        <v>0</v>
      </c>
      <c r="U122" s="37"/>
      <c r="V122" s="37"/>
      <c r="W122" s="37"/>
      <c r="X122" s="37"/>
      <c r="Y122" s="37"/>
      <c r="Z122" s="37"/>
      <c r="AA122" s="37"/>
      <c r="AB122" s="37"/>
      <c r="AC122" s="37"/>
      <c r="AD122" s="37"/>
      <c r="AE122" s="37"/>
      <c r="AR122" s="228" t="s">
        <v>979</v>
      </c>
      <c r="AT122" s="228" t="s">
        <v>243</v>
      </c>
      <c r="AU122" s="228" t="s">
        <v>85</v>
      </c>
      <c r="AY122" s="16" t="s">
        <v>139</v>
      </c>
      <c r="BE122" s="229">
        <f>IF(N122="základní",J122,0)</f>
        <v>0</v>
      </c>
      <c r="BF122" s="229">
        <f>IF(N122="snížená",J122,0)</f>
        <v>0</v>
      </c>
      <c r="BG122" s="229">
        <f>IF(N122="zákl. přenesená",J122,0)</f>
        <v>0</v>
      </c>
      <c r="BH122" s="229">
        <f>IF(N122="sníž. přenesená",J122,0)</f>
        <v>0</v>
      </c>
      <c r="BI122" s="229">
        <f>IF(N122="nulová",J122,0)</f>
        <v>0</v>
      </c>
      <c r="BJ122" s="16" t="s">
        <v>85</v>
      </c>
      <c r="BK122" s="229">
        <f>ROUND(I122*H122,2)</f>
        <v>0</v>
      </c>
      <c r="BL122" s="16" t="s">
        <v>979</v>
      </c>
      <c r="BM122" s="228" t="s">
        <v>989</v>
      </c>
    </row>
    <row r="123" s="2" customFormat="1" ht="14.4" customHeight="1">
      <c r="A123" s="37"/>
      <c r="B123" s="38"/>
      <c r="C123" s="257" t="s">
        <v>169</v>
      </c>
      <c r="D123" s="257" t="s">
        <v>243</v>
      </c>
      <c r="E123" s="258" t="s">
        <v>990</v>
      </c>
      <c r="F123" s="259" t="s">
        <v>991</v>
      </c>
      <c r="G123" s="260" t="s">
        <v>613</v>
      </c>
      <c r="H123" s="261">
        <v>1</v>
      </c>
      <c r="I123" s="262"/>
      <c r="J123" s="263">
        <f>ROUND(I123*H123,2)</f>
        <v>0</v>
      </c>
      <c r="K123" s="259" t="s">
        <v>1</v>
      </c>
      <c r="L123" s="264"/>
      <c r="M123" s="265" t="s">
        <v>1</v>
      </c>
      <c r="N123" s="266" t="s">
        <v>42</v>
      </c>
      <c r="O123" s="90"/>
      <c r="P123" s="226">
        <f>O123*H123</f>
        <v>0</v>
      </c>
      <c r="Q123" s="226">
        <v>0</v>
      </c>
      <c r="R123" s="226">
        <f>Q123*H123</f>
        <v>0</v>
      </c>
      <c r="S123" s="226">
        <v>0</v>
      </c>
      <c r="T123" s="227">
        <f>S123*H123</f>
        <v>0</v>
      </c>
      <c r="U123" s="37"/>
      <c r="V123" s="37"/>
      <c r="W123" s="37"/>
      <c r="X123" s="37"/>
      <c r="Y123" s="37"/>
      <c r="Z123" s="37"/>
      <c r="AA123" s="37"/>
      <c r="AB123" s="37"/>
      <c r="AC123" s="37"/>
      <c r="AD123" s="37"/>
      <c r="AE123" s="37"/>
      <c r="AR123" s="228" t="s">
        <v>979</v>
      </c>
      <c r="AT123" s="228" t="s">
        <v>243</v>
      </c>
      <c r="AU123" s="228" t="s">
        <v>85</v>
      </c>
      <c r="AY123" s="16" t="s">
        <v>139</v>
      </c>
      <c r="BE123" s="229">
        <f>IF(N123="základní",J123,0)</f>
        <v>0</v>
      </c>
      <c r="BF123" s="229">
        <f>IF(N123="snížená",J123,0)</f>
        <v>0</v>
      </c>
      <c r="BG123" s="229">
        <f>IF(N123="zákl. přenesená",J123,0)</f>
        <v>0</v>
      </c>
      <c r="BH123" s="229">
        <f>IF(N123="sníž. přenesená",J123,0)</f>
        <v>0</v>
      </c>
      <c r="BI123" s="229">
        <f>IF(N123="nulová",J123,0)</f>
        <v>0</v>
      </c>
      <c r="BJ123" s="16" t="s">
        <v>85</v>
      </c>
      <c r="BK123" s="229">
        <f>ROUND(I123*H123,2)</f>
        <v>0</v>
      </c>
      <c r="BL123" s="16" t="s">
        <v>979</v>
      </c>
      <c r="BM123" s="228" t="s">
        <v>992</v>
      </c>
    </row>
    <row r="124" s="2" customFormat="1" ht="14.4" customHeight="1">
      <c r="A124" s="37"/>
      <c r="B124" s="38"/>
      <c r="C124" s="257" t="s">
        <v>140</v>
      </c>
      <c r="D124" s="257" t="s">
        <v>243</v>
      </c>
      <c r="E124" s="258" t="s">
        <v>993</v>
      </c>
      <c r="F124" s="259" t="s">
        <v>994</v>
      </c>
      <c r="G124" s="260" t="s">
        <v>613</v>
      </c>
      <c r="H124" s="261">
        <v>1</v>
      </c>
      <c r="I124" s="262"/>
      <c r="J124" s="263">
        <f>ROUND(I124*H124,2)</f>
        <v>0</v>
      </c>
      <c r="K124" s="259" t="s">
        <v>1</v>
      </c>
      <c r="L124" s="264"/>
      <c r="M124" s="265" t="s">
        <v>1</v>
      </c>
      <c r="N124" s="266" t="s">
        <v>42</v>
      </c>
      <c r="O124" s="90"/>
      <c r="P124" s="226">
        <f>O124*H124</f>
        <v>0</v>
      </c>
      <c r="Q124" s="226">
        <v>0</v>
      </c>
      <c r="R124" s="226">
        <f>Q124*H124</f>
        <v>0</v>
      </c>
      <c r="S124" s="226">
        <v>0</v>
      </c>
      <c r="T124" s="227">
        <f>S124*H124</f>
        <v>0</v>
      </c>
      <c r="U124" s="37"/>
      <c r="V124" s="37"/>
      <c r="W124" s="37"/>
      <c r="X124" s="37"/>
      <c r="Y124" s="37"/>
      <c r="Z124" s="37"/>
      <c r="AA124" s="37"/>
      <c r="AB124" s="37"/>
      <c r="AC124" s="37"/>
      <c r="AD124" s="37"/>
      <c r="AE124" s="37"/>
      <c r="AR124" s="228" t="s">
        <v>979</v>
      </c>
      <c r="AT124" s="228" t="s">
        <v>243</v>
      </c>
      <c r="AU124" s="228" t="s">
        <v>85</v>
      </c>
      <c r="AY124" s="16" t="s">
        <v>139</v>
      </c>
      <c r="BE124" s="229">
        <f>IF(N124="základní",J124,0)</f>
        <v>0</v>
      </c>
      <c r="BF124" s="229">
        <f>IF(N124="snížená",J124,0)</f>
        <v>0</v>
      </c>
      <c r="BG124" s="229">
        <f>IF(N124="zákl. přenesená",J124,0)</f>
        <v>0</v>
      </c>
      <c r="BH124" s="229">
        <f>IF(N124="sníž. přenesená",J124,0)</f>
        <v>0</v>
      </c>
      <c r="BI124" s="229">
        <f>IF(N124="nulová",J124,0)</f>
        <v>0</v>
      </c>
      <c r="BJ124" s="16" t="s">
        <v>85</v>
      </c>
      <c r="BK124" s="229">
        <f>ROUND(I124*H124,2)</f>
        <v>0</v>
      </c>
      <c r="BL124" s="16" t="s">
        <v>979</v>
      </c>
      <c r="BM124" s="228" t="s">
        <v>995</v>
      </c>
    </row>
    <row r="125" s="2" customFormat="1" ht="14.4" customHeight="1">
      <c r="A125" s="37"/>
      <c r="B125" s="38"/>
      <c r="C125" s="257" t="s">
        <v>184</v>
      </c>
      <c r="D125" s="257" t="s">
        <v>243</v>
      </c>
      <c r="E125" s="258" t="s">
        <v>996</v>
      </c>
      <c r="F125" s="259" t="s">
        <v>997</v>
      </c>
      <c r="G125" s="260" t="s">
        <v>613</v>
      </c>
      <c r="H125" s="261">
        <v>2</v>
      </c>
      <c r="I125" s="262"/>
      <c r="J125" s="263">
        <f>ROUND(I125*H125,2)</f>
        <v>0</v>
      </c>
      <c r="K125" s="259" t="s">
        <v>1</v>
      </c>
      <c r="L125" s="264"/>
      <c r="M125" s="265" t="s">
        <v>1</v>
      </c>
      <c r="N125" s="266" t="s">
        <v>42</v>
      </c>
      <c r="O125" s="90"/>
      <c r="P125" s="226">
        <f>O125*H125</f>
        <v>0</v>
      </c>
      <c r="Q125" s="226">
        <v>0</v>
      </c>
      <c r="R125" s="226">
        <f>Q125*H125</f>
        <v>0</v>
      </c>
      <c r="S125" s="226">
        <v>0</v>
      </c>
      <c r="T125" s="227">
        <f>S125*H125</f>
        <v>0</v>
      </c>
      <c r="U125" s="37"/>
      <c r="V125" s="37"/>
      <c r="W125" s="37"/>
      <c r="X125" s="37"/>
      <c r="Y125" s="37"/>
      <c r="Z125" s="37"/>
      <c r="AA125" s="37"/>
      <c r="AB125" s="37"/>
      <c r="AC125" s="37"/>
      <c r="AD125" s="37"/>
      <c r="AE125" s="37"/>
      <c r="AR125" s="228" t="s">
        <v>979</v>
      </c>
      <c r="AT125" s="228" t="s">
        <v>243</v>
      </c>
      <c r="AU125" s="228" t="s">
        <v>85</v>
      </c>
      <c r="AY125" s="16" t="s">
        <v>139</v>
      </c>
      <c r="BE125" s="229">
        <f>IF(N125="základní",J125,0)</f>
        <v>0</v>
      </c>
      <c r="BF125" s="229">
        <f>IF(N125="snížená",J125,0)</f>
        <v>0</v>
      </c>
      <c r="BG125" s="229">
        <f>IF(N125="zákl. přenesená",J125,0)</f>
        <v>0</v>
      </c>
      <c r="BH125" s="229">
        <f>IF(N125="sníž. přenesená",J125,0)</f>
        <v>0</v>
      </c>
      <c r="BI125" s="229">
        <f>IF(N125="nulová",J125,0)</f>
        <v>0</v>
      </c>
      <c r="BJ125" s="16" t="s">
        <v>85</v>
      </c>
      <c r="BK125" s="229">
        <f>ROUND(I125*H125,2)</f>
        <v>0</v>
      </c>
      <c r="BL125" s="16" t="s">
        <v>979</v>
      </c>
      <c r="BM125" s="228" t="s">
        <v>998</v>
      </c>
    </row>
    <row r="126" s="2" customFormat="1" ht="14.4" customHeight="1">
      <c r="A126" s="37"/>
      <c r="B126" s="38"/>
      <c r="C126" s="257" t="s">
        <v>191</v>
      </c>
      <c r="D126" s="257" t="s">
        <v>243</v>
      </c>
      <c r="E126" s="258" t="s">
        <v>999</v>
      </c>
      <c r="F126" s="259" t="s">
        <v>1000</v>
      </c>
      <c r="G126" s="260" t="s">
        <v>224</v>
      </c>
      <c r="H126" s="261">
        <v>1</v>
      </c>
      <c r="I126" s="262"/>
      <c r="J126" s="263">
        <f>ROUND(I126*H126,2)</f>
        <v>0</v>
      </c>
      <c r="K126" s="259" t="s">
        <v>1</v>
      </c>
      <c r="L126" s="264"/>
      <c r="M126" s="265" t="s">
        <v>1</v>
      </c>
      <c r="N126" s="266" t="s">
        <v>42</v>
      </c>
      <c r="O126" s="90"/>
      <c r="P126" s="226">
        <f>O126*H126</f>
        <v>0</v>
      </c>
      <c r="Q126" s="226">
        <v>0</v>
      </c>
      <c r="R126" s="226">
        <f>Q126*H126</f>
        <v>0</v>
      </c>
      <c r="S126" s="226">
        <v>0</v>
      </c>
      <c r="T126" s="227">
        <f>S126*H126</f>
        <v>0</v>
      </c>
      <c r="U126" s="37"/>
      <c r="V126" s="37"/>
      <c r="W126" s="37"/>
      <c r="X126" s="37"/>
      <c r="Y126" s="37"/>
      <c r="Z126" s="37"/>
      <c r="AA126" s="37"/>
      <c r="AB126" s="37"/>
      <c r="AC126" s="37"/>
      <c r="AD126" s="37"/>
      <c r="AE126" s="37"/>
      <c r="AR126" s="228" t="s">
        <v>979</v>
      </c>
      <c r="AT126" s="228" t="s">
        <v>243</v>
      </c>
      <c r="AU126" s="228" t="s">
        <v>85</v>
      </c>
      <c r="AY126" s="16" t="s">
        <v>139</v>
      </c>
      <c r="BE126" s="229">
        <f>IF(N126="základní",J126,0)</f>
        <v>0</v>
      </c>
      <c r="BF126" s="229">
        <f>IF(N126="snížená",J126,0)</f>
        <v>0</v>
      </c>
      <c r="BG126" s="229">
        <f>IF(N126="zákl. přenesená",J126,0)</f>
        <v>0</v>
      </c>
      <c r="BH126" s="229">
        <f>IF(N126="sníž. přenesená",J126,0)</f>
        <v>0</v>
      </c>
      <c r="BI126" s="229">
        <f>IF(N126="nulová",J126,0)</f>
        <v>0</v>
      </c>
      <c r="BJ126" s="16" t="s">
        <v>85</v>
      </c>
      <c r="BK126" s="229">
        <f>ROUND(I126*H126,2)</f>
        <v>0</v>
      </c>
      <c r="BL126" s="16" t="s">
        <v>979</v>
      </c>
      <c r="BM126" s="228" t="s">
        <v>1001</v>
      </c>
    </row>
    <row r="127" s="2" customFormat="1" ht="14.4" customHeight="1">
      <c r="A127" s="37"/>
      <c r="B127" s="38"/>
      <c r="C127" s="217" t="s">
        <v>161</v>
      </c>
      <c r="D127" s="217" t="s">
        <v>142</v>
      </c>
      <c r="E127" s="218" t="s">
        <v>1002</v>
      </c>
      <c r="F127" s="219" t="s">
        <v>1003</v>
      </c>
      <c r="G127" s="220" t="s">
        <v>957</v>
      </c>
      <c r="H127" s="221">
        <v>8</v>
      </c>
      <c r="I127" s="222"/>
      <c r="J127" s="223">
        <f>ROUND(I127*H127,2)</f>
        <v>0</v>
      </c>
      <c r="K127" s="219" t="s">
        <v>1004</v>
      </c>
      <c r="L127" s="43"/>
      <c r="M127" s="272" t="s">
        <v>1</v>
      </c>
      <c r="N127" s="273" t="s">
        <v>42</v>
      </c>
      <c r="O127" s="270"/>
      <c r="P127" s="274">
        <f>O127*H127</f>
        <v>0</v>
      </c>
      <c r="Q127" s="274">
        <v>0</v>
      </c>
      <c r="R127" s="274">
        <f>Q127*H127</f>
        <v>0</v>
      </c>
      <c r="S127" s="274">
        <v>0</v>
      </c>
      <c r="T127" s="275">
        <f>S127*H127</f>
        <v>0</v>
      </c>
      <c r="U127" s="37"/>
      <c r="V127" s="37"/>
      <c r="W127" s="37"/>
      <c r="X127" s="37"/>
      <c r="Y127" s="37"/>
      <c r="Z127" s="37"/>
      <c r="AA127" s="37"/>
      <c r="AB127" s="37"/>
      <c r="AC127" s="37"/>
      <c r="AD127" s="37"/>
      <c r="AE127" s="37"/>
      <c r="AR127" s="228" t="s">
        <v>979</v>
      </c>
      <c r="AT127" s="228" t="s">
        <v>142</v>
      </c>
      <c r="AU127" s="228" t="s">
        <v>85</v>
      </c>
      <c r="AY127" s="16" t="s">
        <v>139</v>
      </c>
      <c r="BE127" s="229">
        <f>IF(N127="základní",J127,0)</f>
        <v>0</v>
      </c>
      <c r="BF127" s="229">
        <f>IF(N127="snížená",J127,0)</f>
        <v>0</v>
      </c>
      <c r="BG127" s="229">
        <f>IF(N127="zákl. přenesená",J127,0)</f>
        <v>0</v>
      </c>
      <c r="BH127" s="229">
        <f>IF(N127="sníž. přenesená",J127,0)</f>
        <v>0</v>
      </c>
      <c r="BI127" s="229">
        <f>IF(N127="nulová",J127,0)</f>
        <v>0</v>
      </c>
      <c r="BJ127" s="16" t="s">
        <v>85</v>
      </c>
      <c r="BK127" s="229">
        <f>ROUND(I127*H127,2)</f>
        <v>0</v>
      </c>
      <c r="BL127" s="16" t="s">
        <v>979</v>
      </c>
      <c r="BM127" s="228" t="s">
        <v>1005</v>
      </c>
    </row>
    <row r="128" s="2" customFormat="1" ht="6.96" customHeight="1">
      <c r="A128" s="37"/>
      <c r="B128" s="65"/>
      <c r="C128" s="66"/>
      <c r="D128" s="66"/>
      <c r="E128" s="66"/>
      <c r="F128" s="66"/>
      <c r="G128" s="66"/>
      <c r="H128" s="66"/>
      <c r="I128" s="66"/>
      <c r="J128" s="66"/>
      <c r="K128" s="66"/>
      <c r="L128" s="43"/>
      <c r="M128" s="37"/>
      <c r="O128" s="37"/>
      <c r="P128" s="37"/>
      <c r="Q128" s="37"/>
      <c r="R128" s="37"/>
      <c r="S128" s="37"/>
      <c r="T128" s="37"/>
      <c r="U128" s="37"/>
      <c r="V128" s="37"/>
      <c r="W128" s="37"/>
      <c r="X128" s="37"/>
      <c r="Y128" s="37"/>
      <c r="Z128" s="37"/>
      <c r="AA128" s="37"/>
      <c r="AB128" s="37"/>
      <c r="AC128" s="37"/>
      <c r="AD128" s="37"/>
      <c r="AE128" s="37"/>
    </row>
  </sheetData>
  <sheetProtection sheet="1" autoFilter="0" formatColumns="0" formatRows="0" objects="1" scenarios="1" spinCount="100000" saltValue="sjHMT4h7j1/PG0rtJ4mjOwWBIFBwy0nuIDGwcU8kWtNE4gfgrxXm0J+87+X5dU//tB5zDA30SJ/wZ0AUFLtGag==" hashValue="BqzQIoHe6btPzHgvxyqXbovpJh18R6gWkHuQ/fjm1+3FC2jzI3NPDS9WGAgFegmkhAzrQ3tM3MIVgdcyM7yNfw==" algorithmName="SHA-512" password="CC35"/>
  <autoFilter ref="C116:K127"/>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101</v>
      </c>
    </row>
    <row r="3" s="1" customFormat="1" ht="6.96" customHeight="1">
      <c r="B3" s="135"/>
      <c r="C3" s="136"/>
      <c r="D3" s="136"/>
      <c r="E3" s="136"/>
      <c r="F3" s="136"/>
      <c r="G3" s="136"/>
      <c r="H3" s="136"/>
      <c r="I3" s="136"/>
      <c r="J3" s="136"/>
      <c r="K3" s="136"/>
      <c r="L3" s="19"/>
      <c r="AT3" s="16" t="s">
        <v>87</v>
      </c>
    </row>
    <row r="4" s="1" customFormat="1" ht="24.96" customHeight="1">
      <c r="B4" s="19"/>
      <c r="D4" s="137" t="s">
        <v>102</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KKN a.s.-Pavilon B-5.np.stavební úpravy pokoje primáře urologie</v>
      </c>
      <c r="F7" s="139"/>
      <c r="G7" s="139"/>
      <c r="H7" s="139"/>
      <c r="L7" s="19"/>
    </row>
    <row r="8" s="2" customFormat="1" ht="12" customHeight="1">
      <c r="A8" s="37"/>
      <c r="B8" s="43"/>
      <c r="C8" s="37"/>
      <c r="D8" s="139" t="s">
        <v>103</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1006</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11. 9. 2020</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31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25</v>
      </c>
      <c r="J23" s="142" t="s">
        <v>1</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35</v>
      </c>
      <c r="F24" s="37"/>
      <c r="G24" s="37"/>
      <c r="H24" s="37"/>
      <c r="I24" s="139" t="s">
        <v>27</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ROUND(J118,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ROUND((SUM(BE118:BE126)),  2)</f>
        <v>0</v>
      </c>
      <c r="G33" s="37"/>
      <c r="H33" s="37"/>
      <c r="I33" s="154">
        <v>0.20999999999999999</v>
      </c>
      <c r="J33" s="153">
        <f>ROUND(((SUM(BE118:BE126))*I33),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ROUND((SUM(BF118:BF126)),  2)</f>
        <v>0</v>
      </c>
      <c r="G34" s="37"/>
      <c r="H34" s="37"/>
      <c r="I34" s="154">
        <v>0.14999999999999999</v>
      </c>
      <c r="J34" s="153">
        <f>ROUND(((SUM(BF118:BF126))*I34),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ROUND((SUM(BG118:BG126)),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ROUND((SUM(BH118:BH126)),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ROUND((SUM(BI118:BI126)),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105</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KKN a.s.-Pavilon B-5.np.stavební úpravy pokoje primáře urologie</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103</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05 - Ostatní a vedlejší náklady</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Karlovy Vary</v>
      </c>
      <c r="G89" s="39"/>
      <c r="H89" s="39"/>
      <c r="I89" s="31" t="s">
        <v>22</v>
      </c>
      <c r="J89" s="78" t="str">
        <f>IF(J12="","",J12)</f>
        <v>11. 9. 2020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KKN a.s.nem Karlovy Vary,Karlovy Vary</v>
      </c>
      <c r="G91" s="39"/>
      <c r="H91" s="39"/>
      <c r="I91" s="31" t="s">
        <v>30</v>
      </c>
      <c r="J91" s="35" t="str">
        <f>E21</f>
        <v>Jan Sobotka</v>
      </c>
      <c r="K91" s="39"/>
      <c r="L91" s="62"/>
      <c r="S91" s="37"/>
      <c r="T91" s="37"/>
      <c r="U91" s="37"/>
      <c r="V91" s="37"/>
      <c r="W91" s="37"/>
      <c r="X91" s="37"/>
      <c r="Y91" s="37"/>
      <c r="Z91" s="37"/>
      <c r="AA91" s="37"/>
      <c r="AB91" s="37"/>
      <c r="AC91" s="37"/>
      <c r="AD91" s="37"/>
      <c r="AE91" s="37"/>
    </row>
    <row r="92" hidden="1" s="2" customFormat="1" ht="40.05" customHeight="1">
      <c r="A92" s="37"/>
      <c r="B92" s="38"/>
      <c r="C92" s="31" t="s">
        <v>28</v>
      </c>
      <c r="D92" s="39"/>
      <c r="E92" s="39"/>
      <c r="F92" s="26" t="str">
        <f>IF(E18="","",E18)</f>
        <v>Vyplň údaj</v>
      </c>
      <c r="G92" s="39"/>
      <c r="H92" s="39"/>
      <c r="I92" s="31" t="s">
        <v>34</v>
      </c>
      <c r="J92" s="35" t="str">
        <f>E24</f>
        <v>Ing.Jana Handšuhová Smutná</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106</v>
      </c>
      <c r="D94" s="175"/>
      <c r="E94" s="175"/>
      <c r="F94" s="175"/>
      <c r="G94" s="175"/>
      <c r="H94" s="175"/>
      <c r="I94" s="175"/>
      <c r="J94" s="176" t="s">
        <v>107</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108</v>
      </c>
      <c r="D96" s="39"/>
      <c r="E96" s="39"/>
      <c r="F96" s="39"/>
      <c r="G96" s="39"/>
      <c r="H96" s="39"/>
      <c r="I96" s="39"/>
      <c r="J96" s="109">
        <f>J118</f>
        <v>0</v>
      </c>
      <c r="K96" s="39"/>
      <c r="L96" s="62"/>
      <c r="S96" s="37"/>
      <c r="T96" s="37"/>
      <c r="U96" s="37"/>
      <c r="V96" s="37"/>
      <c r="W96" s="37"/>
      <c r="X96" s="37"/>
      <c r="Y96" s="37"/>
      <c r="Z96" s="37"/>
      <c r="AA96" s="37"/>
      <c r="AB96" s="37"/>
      <c r="AC96" s="37"/>
      <c r="AD96" s="37"/>
      <c r="AE96" s="37"/>
      <c r="AU96" s="16" t="s">
        <v>109</v>
      </c>
    </row>
    <row r="97" hidden="1" s="9" customFormat="1" ht="24.96" customHeight="1">
      <c r="A97" s="9"/>
      <c r="B97" s="178"/>
      <c r="C97" s="179"/>
      <c r="D97" s="180" t="s">
        <v>1007</v>
      </c>
      <c r="E97" s="181"/>
      <c r="F97" s="181"/>
      <c r="G97" s="181"/>
      <c r="H97" s="181"/>
      <c r="I97" s="181"/>
      <c r="J97" s="182">
        <f>J119</f>
        <v>0</v>
      </c>
      <c r="K97" s="179"/>
      <c r="L97" s="183"/>
      <c r="S97" s="9"/>
      <c r="T97" s="9"/>
      <c r="U97" s="9"/>
      <c r="V97" s="9"/>
      <c r="W97" s="9"/>
      <c r="X97" s="9"/>
      <c r="Y97" s="9"/>
      <c r="Z97" s="9"/>
      <c r="AA97" s="9"/>
      <c r="AB97" s="9"/>
      <c r="AC97" s="9"/>
      <c r="AD97" s="9"/>
      <c r="AE97" s="9"/>
    </row>
    <row r="98" hidden="1" s="10" customFormat="1" ht="19.92" customHeight="1">
      <c r="A98" s="10"/>
      <c r="B98" s="184"/>
      <c r="C98" s="185"/>
      <c r="D98" s="186" t="s">
        <v>1008</v>
      </c>
      <c r="E98" s="187"/>
      <c r="F98" s="187"/>
      <c r="G98" s="187"/>
      <c r="H98" s="187"/>
      <c r="I98" s="187"/>
      <c r="J98" s="188">
        <f>J120</f>
        <v>0</v>
      </c>
      <c r="K98" s="185"/>
      <c r="L98" s="189"/>
      <c r="S98" s="10"/>
      <c r="T98" s="10"/>
      <c r="U98" s="10"/>
      <c r="V98" s="10"/>
      <c r="W98" s="10"/>
      <c r="X98" s="10"/>
      <c r="Y98" s="10"/>
      <c r="Z98" s="10"/>
      <c r="AA98" s="10"/>
      <c r="AB98" s="10"/>
      <c r="AC98" s="10"/>
      <c r="AD98" s="10"/>
      <c r="AE98" s="10"/>
    </row>
    <row r="99" hidden="1" s="2" customFormat="1" ht="21.84"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hidden="1" s="2" customFormat="1" ht="6.96" customHeight="1">
      <c r="A100" s="37"/>
      <c r="B100" s="65"/>
      <c r="C100" s="66"/>
      <c r="D100" s="66"/>
      <c r="E100" s="66"/>
      <c r="F100" s="66"/>
      <c r="G100" s="66"/>
      <c r="H100" s="66"/>
      <c r="I100" s="66"/>
      <c r="J100" s="66"/>
      <c r="K100" s="66"/>
      <c r="L100" s="62"/>
      <c r="S100" s="37"/>
      <c r="T100" s="37"/>
      <c r="U100" s="37"/>
      <c r="V100" s="37"/>
      <c r="W100" s="37"/>
      <c r="X100" s="37"/>
      <c r="Y100" s="37"/>
      <c r="Z100" s="37"/>
      <c r="AA100" s="37"/>
      <c r="AB100" s="37"/>
      <c r="AC100" s="37"/>
      <c r="AD100" s="37"/>
      <c r="AE100" s="37"/>
    </row>
    <row r="101" hidden="1"/>
    <row r="102" hidden="1"/>
    <row r="103" hidden="1"/>
    <row r="104" s="2" customFormat="1" ht="6.96" customHeight="1">
      <c r="A104" s="37"/>
      <c r="B104" s="67"/>
      <c r="C104" s="68"/>
      <c r="D104" s="68"/>
      <c r="E104" s="68"/>
      <c r="F104" s="68"/>
      <c r="G104" s="68"/>
      <c r="H104" s="68"/>
      <c r="I104" s="68"/>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124</v>
      </c>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73" t="str">
        <f>E7</f>
        <v>KKN a.s.-Pavilon B-5.np.stavební úpravy pokoje primáře urologie</v>
      </c>
      <c r="F108" s="31"/>
      <c r="G108" s="31"/>
      <c r="H108" s="31"/>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103</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75" t="str">
        <f>E9</f>
        <v>05 - Ostatní a vedlejší náklady</v>
      </c>
      <c r="F110" s="39"/>
      <c r="G110" s="39"/>
      <c r="H110" s="39"/>
      <c r="I110" s="39"/>
      <c r="J110" s="39"/>
      <c r="K110" s="39"/>
      <c r="L110" s="62"/>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20</v>
      </c>
      <c r="D112" s="39"/>
      <c r="E112" s="39"/>
      <c r="F112" s="26" t="str">
        <f>F12</f>
        <v>Karlovy Vary</v>
      </c>
      <c r="G112" s="39"/>
      <c r="H112" s="39"/>
      <c r="I112" s="31" t="s">
        <v>22</v>
      </c>
      <c r="J112" s="78" t="str">
        <f>IF(J12="","",J12)</f>
        <v>11. 9. 2020</v>
      </c>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5.15" customHeight="1">
      <c r="A114" s="37"/>
      <c r="B114" s="38"/>
      <c r="C114" s="31" t="s">
        <v>24</v>
      </c>
      <c r="D114" s="39"/>
      <c r="E114" s="39"/>
      <c r="F114" s="26" t="str">
        <f>E15</f>
        <v>KKN a.s.nem Karlovy Vary,Karlovy Vary</v>
      </c>
      <c r="G114" s="39"/>
      <c r="H114" s="39"/>
      <c r="I114" s="31" t="s">
        <v>30</v>
      </c>
      <c r="J114" s="35" t="str">
        <f>E21</f>
        <v>Jan Sobotka</v>
      </c>
      <c r="K114" s="39"/>
      <c r="L114" s="62"/>
      <c r="S114" s="37"/>
      <c r="T114" s="37"/>
      <c r="U114" s="37"/>
      <c r="V114" s="37"/>
      <c r="W114" s="37"/>
      <c r="X114" s="37"/>
      <c r="Y114" s="37"/>
      <c r="Z114" s="37"/>
      <c r="AA114" s="37"/>
      <c r="AB114" s="37"/>
      <c r="AC114" s="37"/>
      <c r="AD114" s="37"/>
      <c r="AE114" s="37"/>
    </row>
    <row r="115" s="2" customFormat="1" ht="40.05" customHeight="1">
      <c r="A115" s="37"/>
      <c r="B115" s="38"/>
      <c r="C115" s="31" t="s">
        <v>28</v>
      </c>
      <c r="D115" s="39"/>
      <c r="E115" s="39"/>
      <c r="F115" s="26" t="str">
        <f>IF(E18="","",E18)</f>
        <v>Vyplň údaj</v>
      </c>
      <c r="G115" s="39"/>
      <c r="H115" s="39"/>
      <c r="I115" s="31" t="s">
        <v>34</v>
      </c>
      <c r="J115" s="35" t="str">
        <f>E24</f>
        <v>Ing.Jana Handšuhová Smutná</v>
      </c>
      <c r="K115" s="39"/>
      <c r="L115" s="62"/>
      <c r="S115" s="37"/>
      <c r="T115" s="37"/>
      <c r="U115" s="37"/>
      <c r="V115" s="37"/>
      <c r="W115" s="37"/>
      <c r="X115" s="37"/>
      <c r="Y115" s="37"/>
      <c r="Z115" s="37"/>
      <c r="AA115" s="37"/>
      <c r="AB115" s="37"/>
      <c r="AC115" s="37"/>
      <c r="AD115" s="37"/>
      <c r="AE115" s="37"/>
    </row>
    <row r="116" s="2" customFormat="1" ht="10.32"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11" customFormat="1" ht="29.28" customHeight="1">
      <c r="A117" s="190"/>
      <c r="B117" s="191"/>
      <c r="C117" s="192" t="s">
        <v>125</v>
      </c>
      <c r="D117" s="193" t="s">
        <v>62</v>
      </c>
      <c r="E117" s="193" t="s">
        <v>58</v>
      </c>
      <c r="F117" s="193" t="s">
        <v>59</v>
      </c>
      <c r="G117" s="193" t="s">
        <v>126</v>
      </c>
      <c r="H117" s="193" t="s">
        <v>127</v>
      </c>
      <c r="I117" s="193" t="s">
        <v>128</v>
      </c>
      <c r="J117" s="193" t="s">
        <v>107</v>
      </c>
      <c r="K117" s="194" t="s">
        <v>129</v>
      </c>
      <c r="L117" s="195"/>
      <c r="M117" s="99" t="s">
        <v>1</v>
      </c>
      <c r="N117" s="100" t="s">
        <v>41</v>
      </c>
      <c r="O117" s="100" t="s">
        <v>130</v>
      </c>
      <c r="P117" s="100" t="s">
        <v>131</v>
      </c>
      <c r="Q117" s="100" t="s">
        <v>132</v>
      </c>
      <c r="R117" s="100" t="s">
        <v>133</v>
      </c>
      <c r="S117" s="100" t="s">
        <v>134</v>
      </c>
      <c r="T117" s="101" t="s">
        <v>135</v>
      </c>
      <c r="U117" s="190"/>
      <c r="V117" s="190"/>
      <c r="W117" s="190"/>
      <c r="X117" s="190"/>
      <c r="Y117" s="190"/>
      <c r="Z117" s="190"/>
      <c r="AA117" s="190"/>
      <c r="AB117" s="190"/>
      <c r="AC117" s="190"/>
      <c r="AD117" s="190"/>
      <c r="AE117" s="190"/>
    </row>
    <row r="118" s="2" customFormat="1" ht="22.8" customHeight="1">
      <c r="A118" s="37"/>
      <c r="B118" s="38"/>
      <c r="C118" s="106" t="s">
        <v>136</v>
      </c>
      <c r="D118" s="39"/>
      <c r="E118" s="39"/>
      <c r="F118" s="39"/>
      <c r="G118" s="39"/>
      <c r="H118" s="39"/>
      <c r="I118" s="39"/>
      <c r="J118" s="196">
        <f>BK118</f>
        <v>0</v>
      </c>
      <c r="K118" s="39"/>
      <c r="L118" s="43"/>
      <c r="M118" s="102"/>
      <c r="N118" s="197"/>
      <c r="O118" s="103"/>
      <c r="P118" s="198">
        <f>P119</f>
        <v>0</v>
      </c>
      <c r="Q118" s="103"/>
      <c r="R118" s="198">
        <f>R119</f>
        <v>0</v>
      </c>
      <c r="S118" s="103"/>
      <c r="T118" s="199">
        <f>T119</f>
        <v>0</v>
      </c>
      <c r="U118" s="37"/>
      <c r="V118" s="37"/>
      <c r="W118" s="37"/>
      <c r="X118" s="37"/>
      <c r="Y118" s="37"/>
      <c r="Z118" s="37"/>
      <c r="AA118" s="37"/>
      <c r="AB118" s="37"/>
      <c r="AC118" s="37"/>
      <c r="AD118" s="37"/>
      <c r="AE118" s="37"/>
      <c r="AT118" s="16" t="s">
        <v>76</v>
      </c>
      <c r="AU118" s="16" t="s">
        <v>109</v>
      </c>
      <c r="BK118" s="200">
        <f>BK119</f>
        <v>0</v>
      </c>
    </row>
    <row r="119" s="12" customFormat="1" ht="25.92" customHeight="1">
      <c r="A119" s="12"/>
      <c r="B119" s="201"/>
      <c r="C119" s="202"/>
      <c r="D119" s="203" t="s">
        <v>76</v>
      </c>
      <c r="E119" s="204" t="s">
        <v>1009</v>
      </c>
      <c r="F119" s="204" t="s">
        <v>1010</v>
      </c>
      <c r="G119" s="202"/>
      <c r="H119" s="202"/>
      <c r="I119" s="205"/>
      <c r="J119" s="206">
        <f>BK119</f>
        <v>0</v>
      </c>
      <c r="K119" s="202"/>
      <c r="L119" s="207"/>
      <c r="M119" s="208"/>
      <c r="N119" s="209"/>
      <c r="O119" s="209"/>
      <c r="P119" s="210">
        <f>P120</f>
        <v>0</v>
      </c>
      <c r="Q119" s="209"/>
      <c r="R119" s="210">
        <f>R120</f>
        <v>0</v>
      </c>
      <c r="S119" s="209"/>
      <c r="T119" s="211">
        <f>T120</f>
        <v>0</v>
      </c>
      <c r="U119" s="12"/>
      <c r="V119" s="12"/>
      <c r="W119" s="12"/>
      <c r="X119" s="12"/>
      <c r="Y119" s="12"/>
      <c r="Z119" s="12"/>
      <c r="AA119" s="12"/>
      <c r="AB119" s="12"/>
      <c r="AC119" s="12"/>
      <c r="AD119" s="12"/>
      <c r="AE119" s="12"/>
      <c r="AR119" s="212" t="s">
        <v>169</v>
      </c>
      <c r="AT119" s="213" t="s">
        <v>76</v>
      </c>
      <c r="AU119" s="213" t="s">
        <v>77</v>
      </c>
      <c r="AY119" s="212" t="s">
        <v>139</v>
      </c>
      <c r="BK119" s="214">
        <f>BK120</f>
        <v>0</v>
      </c>
    </row>
    <row r="120" s="12" customFormat="1" ht="22.8" customHeight="1">
      <c r="A120" s="12"/>
      <c r="B120" s="201"/>
      <c r="C120" s="202"/>
      <c r="D120" s="203" t="s">
        <v>76</v>
      </c>
      <c r="E120" s="215" t="s">
        <v>1011</v>
      </c>
      <c r="F120" s="215" t="s">
        <v>1012</v>
      </c>
      <c r="G120" s="202"/>
      <c r="H120" s="202"/>
      <c r="I120" s="205"/>
      <c r="J120" s="216">
        <f>BK120</f>
        <v>0</v>
      </c>
      <c r="K120" s="202"/>
      <c r="L120" s="207"/>
      <c r="M120" s="208"/>
      <c r="N120" s="209"/>
      <c r="O120" s="209"/>
      <c r="P120" s="210">
        <f>SUM(P121:P126)</f>
        <v>0</v>
      </c>
      <c r="Q120" s="209"/>
      <c r="R120" s="210">
        <f>SUM(R121:R126)</f>
        <v>0</v>
      </c>
      <c r="S120" s="209"/>
      <c r="T120" s="211">
        <f>SUM(T121:T126)</f>
        <v>0</v>
      </c>
      <c r="U120" s="12"/>
      <c r="V120" s="12"/>
      <c r="W120" s="12"/>
      <c r="X120" s="12"/>
      <c r="Y120" s="12"/>
      <c r="Z120" s="12"/>
      <c r="AA120" s="12"/>
      <c r="AB120" s="12"/>
      <c r="AC120" s="12"/>
      <c r="AD120" s="12"/>
      <c r="AE120" s="12"/>
      <c r="AR120" s="212" t="s">
        <v>169</v>
      </c>
      <c r="AT120" s="213" t="s">
        <v>76</v>
      </c>
      <c r="AU120" s="213" t="s">
        <v>85</v>
      </c>
      <c r="AY120" s="212" t="s">
        <v>139</v>
      </c>
      <c r="BK120" s="214">
        <f>SUM(BK121:BK126)</f>
        <v>0</v>
      </c>
    </row>
    <row r="121" s="2" customFormat="1" ht="14.4" customHeight="1">
      <c r="A121" s="37"/>
      <c r="B121" s="38"/>
      <c r="C121" s="217" t="s">
        <v>85</v>
      </c>
      <c r="D121" s="217" t="s">
        <v>142</v>
      </c>
      <c r="E121" s="218" t="s">
        <v>1013</v>
      </c>
      <c r="F121" s="219" t="s">
        <v>1014</v>
      </c>
      <c r="G121" s="220" t="s">
        <v>1015</v>
      </c>
      <c r="H121" s="221">
        <v>1</v>
      </c>
      <c r="I121" s="222"/>
      <c r="J121" s="223">
        <f>ROUND(I121*H121,2)</f>
        <v>0</v>
      </c>
      <c r="K121" s="219" t="s">
        <v>146</v>
      </c>
      <c r="L121" s="43"/>
      <c r="M121" s="224" t="s">
        <v>1</v>
      </c>
      <c r="N121" s="225" t="s">
        <v>42</v>
      </c>
      <c r="O121" s="90"/>
      <c r="P121" s="226">
        <f>O121*H121</f>
        <v>0</v>
      </c>
      <c r="Q121" s="226">
        <v>0</v>
      </c>
      <c r="R121" s="226">
        <f>Q121*H121</f>
        <v>0</v>
      </c>
      <c r="S121" s="226">
        <v>0</v>
      </c>
      <c r="T121" s="227">
        <f>S121*H121</f>
        <v>0</v>
      </c>
      <c r="U121" s="37"/>
      <c r="V121" s="37"/>
      <c r="W121" s="37"/>
      <c r="X121" s="37"/>
      <c r="Y121" s="37"/>
      <c r="Z121" s="37"/>
      <c r="AA121" s="37"/>
      <c r="AB121" s="37"/>
      <c r="AC121" s="37"/>
      <c r="AD121" s="37"/>
      <c r="AE121" s="37"/>
      <c r="AR121" s="228" t="s">
        <v>1016</v>
      </c>
      <c r="AT121" s="228" t="s">
        <v>142</v>
      </c>
      <c r="AU121" s="228" t="s">
        <v>87</v>
      </c>
      <c r="AY121" s="16" t="s">
        <v>139</v>
      </c>
      <c r="BE121" s="229">
        <f>IF(N121="základní",J121,0)</f>
        <v>0</v>
      </c>
      <c r="BF121" s="229">
        <f>IF(N121="snížená",J121,0)</f>
        <v>0</v>
      </c>
      <c r="BG121" s="229">
        <f>IF(N121="zákl. přenesená",J121,0)</f>
        <v>0</v>
      </c>
      <c r="BH121" s="229">
        <f>IF(N121="sníž. přenesená",J121,0)</f>
        <v>0</v>
      </c>
      <c r="BI121" s="229">
        <f>IF(N121="nulová",J121,0)</f>
        <v>0</v>
      </c>
      <c r="BJ121" s="16" t="s">
        <v>85</v>
      </c>
      <c r="BK121" s="229">
        <f>ROUND(I121*H121,2)</f>
        <v>0</v>
      </c>
      <c r="BL121" s="16" t="s">
        <v>1016</v>
      </c>
      <c r="BM121" s="228" t="s">
        <v>1017</v>
      </c>
    </row>
    <row r="122" s="2" customFormat="1">
      <c r="A122" s="37"/>
      <c r="B122" s="38"/>
      <c r="C122" s="39"/>
      <c r="D122" s="230" t="s">
        <v>149</v>
      </c>
      <c r="E122" s="39"/>
      <c r="F122" s="231" t="s">
        <v>1014</v>
      </c>
      <c r="G122" s="39"/>
      <c r="H122" s="39"/>
      <c r="I122" s="232"/>
      <c r="J122" s="39"/>
      <c r="K122" s="39"/>
      <c r="L122" s="43"/>
      <c r="M122" s="233"/>
      <c r="N122" s="234"/>
      <c r="O122" s="90"/>
      <c r="P122" s="90"/>
      <c r="Q122" s="90"/>
      <c r="R122" s="90"/>
      <c r="S122" s="90"/>
      <c r="T122" s="91"/>
      <c r="U122" s="37"/>
      <c r="V122" s="37"/>
      <c r="W122" s="37"/>
      <c r="X122" s="37"/>
      <c r="Y122" s="37"/>
      <c r="Z122" s="37"/>
      <c r="AA122" s="37"/>
      <c r="AB122" s="37"/>
      <c r="AC122" s="37"/>
      <c r="AD122" s="37"/>
      <c r="AE122" s="37"/>
      <c r="AT122" s="16" t="s">
        <v>149</v>
      </c>
      <c r="AU122" s="16" t="s">
        <v>87</v>
      </c>
    </row>
    <row r="123" s="2" customFormat="1" ht="14.4" customHeight="1">
      <c r="A123" s="37"/>
      <c r="B123" s="38"/>
      <c r="C123" s="217" t="s">
        <v>87</v>
      </c>
      <c r="D123" s="217" t="s">
        <v>142</v>
      </c>
      <c r="E123" s="218" t="s">
        <v>1018</v>
      </c>
      <c r="F123" s="219" t="s">
        <v>1019</v>
      </c>
      <c r="G123" s="220" t="s">
        <v>1015</v>
      </c>
      <c r="H123" s="221">
        <v>1</v>
      </c>
      <c r="I123" s="222"/>
      <c r="J123" s="223">
        <f>ROUND(I123*H123,2)</f>
        <v>0</v>
      </c>
      <c r="K123" s="219" t="s">
        <v>146</v>
      </c>
      <c r="L123" s="43"/>
      <c r="M123" s="224" t="s">
        <v>1</v>
      </c>
      <c r="N123" s="225" t="s">
        <v>42</v>
      </c>
      <c r="O123" s="90"/>
      <c r="P123" s="226">
        <f>O123*H123</f>
        <v>0</v>
      </c>
      <c r="Q123" s="226">
        <v>0</v>
      </c>
      <c r="R123" s="226">
        <f>Q123*H123</f>
        <v>0</v>
      </c>
      <c r="S123" s="226">
        <v>0</v>
      </c>
      <c r="T123" s="227">
        <f>S123*H123</f>
        <v>0</v>
      </c>
      <c r="U123" s="37"/>
      <c r="V123" s="37"/>
      <c r="W123" s="37"/>
      <c r="X123" s="37"/>
      <c r="Y123" s="37"/>
      <c r="Z123" s="37"/>
      <c r="AA123" s="37"/>
      <c r="AB123" s="37"/>
      <c r="AC123" s="37"/>
      <c r="AD123" s="37"/>
      <c r="AE123" s="37"/>
      <c r="AR123" s="228" t="s">
        <v>1016</v>
      </c>
      <c r="AT123" s="228" t="s">
        <v>142</v>
      </c>
      <c r="AU123" s="228" t="s">
        <v>87</v>
      </c>
      <c r="AY123" s="16" t="s">
        <v>139</v>
      </c>
      <c r="BE123" s="229">
        <f>IF(N123="základní",J123,0)</f>
        <v>0</v>
      </c>
      <c r="BF123" s="229">
        <f>IF(N123="snížená",J123,0)</f>
        <v>0</v>
      </c>
      <c r="BG123" s="229">
        <f>IF(N123="zákl. přenesená",J123,0)</f>
        <v>0</v>
      </c>
      <c r="BH123" s="229">
        <f>IF(N123="sníž. přenesená",J123,0)</f>
        <v>0</v>
      </c>
      <c r="BI123" s="229">
        <f>IF(N123="nulová",J123,0)</f>
        <v>0</v>
      </c>
      <c r="BJ123" s="16" t="s">
        <v>85</v>
      </c>
      <c r="BK123" s="229">
        <f>ROUND(I123*H123,2)</f>
        <v>0</v>
      </c>
      <c r="BL123" s="16" t="s">
        <v>1016</v>
      </c>
      <c r="BM123" s="228" t="s">
        <v>1020</v>
      </c>
    </row>
    <row r="124" s="2" customFormat="1">
      <c r="A124" s="37"/>
      <c r="B124" s="38"/>
      <c r="C124" s="39"/>
      <c r="D124" s="230" t="s">
        <v>149</v>
      </c>
      <c r="E124" s="39"/>
      <c r="F124" s="231" t="s">
        <v>1019</v>
      </c>
      <c r="G124" s="39"/>
      <c r="H124" s="39"/>
      <c r="I124" s="232"/>
      <c r="J124" s="39"/>
      <c r="K124" s="39"/>
      <c r="L124" s="43"/>
      <c r="M124" s="233"/>
      <c r="N124" s="234"/>
      <c r="O124" s="90"/>
      <c r="P124" s="90"/>
      <c r="Q124" s="90"/>
      <c r="R124" s="90"/>
      <c r="S124" s="90"/>
      <c r="T124" s="91"/>
      <c r="U124" s="37"/>
      <c r="V124" s="37"/>
      <c r="W124" s="37"/>
      <c r="X124" s="37"/>
      <c r="Y124" s="37"/>
      <c r="Z124" s="37"/>
      <c r="AA124" s="37"/>
      <c r="AB124" s="37"/>
      <c r="AC124" s="37"/>
      <c r="AD124" s="37"/>
      <c r="AE124" s="37"/>
      <c r="AT124" s="16" t="s">
        <v>149</v>
      </c>
      <c r="AU124" s="16" t="s">
        <v>87</v>
      </c>
    </row>
    <row r="125" s="2" customFormat="1" ht="14.4" customHeight="1">
      <c r="A125" s="37"/>
      <c r="B125" s="38"/>
      <c r="C125" s="217" t="s">
        <v>156</v>
      </c>
      <c r="D125" s="217" t="s">
        <v>142</v>
      </c>
      <c r="E125" s="218" t="s">
        <v>1021</v>
      </c>
      <c r="F125" s="219" t="s">
        <v>1022</v>
      </c>
      <c r="G125" s="220" t="s">
        <v>1015</v>
      </c>
      <c r="H125" s="221">
        <v>1</v>
      </c>
      <c r="I125" s="222"/>
      <c r="J125" s="223">
        <f>ROUND(I125*H125,2)</f>
        <v>0</v>
      </c>
      <c r="K125" s="219" t="s">
        <v>146</v>
      </c>
      <c r="L125" s="43"/>
      <c r="M125" s="224" t="s">
        <v>1</v>
      </c>
      <c r="N125" s="225" t="s">
        <v>42</v>
      </c>
      <c r="O125" s="90"/>
      <c r="P125" s="226">
        <f>O125*H125</f>
        <v>0</v>
      </c>
      <c r="Q125" s="226">
        <v>0</v>
      </c>
      <c r="R125" s="226">
        <f>Q125*H125</f>
        <v>0</v>
      </c>
      <c r="S125" s="226">
        <v>0</v>
      </c>
      <c r="T125" s="227">
        <f>S125*H125</f>
        <v>0</v>
      </c>
      <c r="U125" s="37"/>
      <c r="V125" s="37"/>
      <c r="W125" s="37"/>
      <c r="X125" s="37"/>
      <c r="Y125" s="37"/>
      <c r="Z125" s="37"/>
      <c r="AA125" s="37"/>
      <c r="AB125" s="37"/>
      <c r="AC125" s="37"/>
      <c r="AD125" s="37"/>
      <c r="AE125" s="37"/>
      <c r="AR125" s="228" t="s">
        <v>1016</v>
      </c>
      <c r="AT125" s="228" t="s">
        <v>142</v>
      </c>
      <c r="AU125" s="228" t="s">
        <v>87</v>
      </c>
      <c r="AY125" s="16" t="s">
        <v>139</v>
      </c>
      <c r="BE125" s="229">
        <f>IF(N125="základní",J125,0)</f>
        <v>0</v>
      </c>
      <c r="BF125" s="229">
        <f>IF(N125="snížená",J125,0)</f>
        <v>0</v>
      </c>
      <c r="BG125" s="229">
        <f>IF(N125="zákl. přenesená",J125,0)</f>
        <v>0</v>
      </c>
      <c r="BH125" s="229">
        <f>IF(N125="sníž. přenesená",J125,0)</f>
        <v>0</v>
      </c>
      <c r="BI125" s="229">
        <f>IF(N125="nulová",J125,0)</f>
        <v>0</v>
      </c>
      <c r="BJ125" s="16" t="s">
        <v>85</v>
      </c>
      <c r="BK125" s="229">
        <f>ROUND(I125*H125,2)</f>
        <v>0</v>
      </c>
      <c r="BL125" s="16" t="s">
        <v>1016</v>
      </c>
      <c r="BM125" s="228" t="s">
        <v>1023</v>
      </c>
    </row>
    <row r="126" s="2" customFormat="1">
      <c r="A126" s="37"/>
      <c r="B126" s="38"/>
      <c r="C126" s="39"/>
      <c r="D126" s="230" t="s">
        <v>149</v>
      </c>
      <c r="E126" s="39"/>
      <c r="F126" s="231" t="s">
        <v>1022</v>
      </c>
      <c r="G126" s="39"/>
      <c r="H126" s="39"/>
      <c r="I126" s="232"/>
      <c r="J126" s="39"/>
      <c r="K126" s="39"/>
      <c r="L126" s="43"/>
      <c r="M126" s="268"/>
      <c r="N126" s="269"/>
      <c r="O126" s="270"/>
      <c r="P126" s="270"/>
      <c r="Q126" s="270"/>
      <c r="R126" s="270"/>
      <c r="S126" s="270"/>
      <c r="T126" s="271"/>
      <c r="U126" s="37"/>
      <c r="V126" s="37"/>
      <c r="W126" s="37"/>
      <c r="X126" s="37"/>
      <c r="Y126" s="37"/>
      <c r="Z126" s="37"/>
      <c r="AA126" s="37"/>
      <c r="AB126" s="37"/>
      <c r="AC126" s="37"/>
      <c r="AD126" s="37"/>
      <c r="AE126" s="37"/>
      <c r="AT126" s="16" t="s">
        <v>149</v>
      </c>
      <c r="AU126" s="16" t="s">
        <v>87</v>
      </c>
    </row>
    <row r="127" s="2" customFormat="1" ht="6.96" customHeight="1">
      <c r="A127" s="37"/>
      <c r="B127" s="65"/>
      <c r="C127" s="66"/>
      <c r="D127" s="66"/>
      <c r="E127" s="66"/>
      <c r="F127" s="66"/>
      <c r="G127" s="66"/>
      <c r="H127" s="66"/>
      <c r="I127" s="66"/>
      <c r="J127" s="66"/>
      <c r="K127" s="66"/>
      <c r="L127" s="43"/>
      <c r="M127" s="37"/>
      <c r="O127" s="37"/>
      <c r="P127" s="37"/>
      <c r="Q127" s="37"/>
      <c r="R127" s="37"/>
      <c r="S127" s="37"/>
      <c r="T127" s="37"/>
      <c r="U127" s="37"/>
      <c r="V127" s="37"/>
      <c r="W127" s="37"/>
      <c r="X127" s="37"/>
      <c r="Y127" s="37"/>
      <c r="Z127" s="37"/>
      <c r="AA127" s="37"/>
      <c r="AB127" s="37"/>
      <c r="AC127" s="37"/>
      <c r="AD127" s="37"/>
      <c r="AE127" s="37"/>
    </row>
  </sheetData>
  <sheetProtection sheet="1" autoFilter="0" formatColumns="0" formatRows="0" objects="1" scenarios="1" spinCount="100000" saltValue="gSlTh0yq3Z5hZThKkpAn4XmT7q8UXAMsGCuyBitXfMo+xTBLgJBSrNx6zDOwzOQzA41GePWMimS+/BVPW/QbCA==" hashValue="09sR0ij2HToO2KrXTD9vUxLzQ7oRmcwKflrCxdsrwy5jzkbkTXdwciCUnjW4Gp/eBOfHjEY12JE3cIf5gwMzzA==" algorithmName="SHA-512" password="CC35"/>
  <autoFilter ref="C117:K126"/>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JANA_2018\jana</dc:creator>
  <cp:lastModifiedBy>JANA_2018\jana</cp:lastModifiedBy>
  <dcterms:created xsi:type="dcterms:W3CDTF">2020-09-11T09:44:27Z</dcterms:created>
  <dcterms:modified xsi:type="dcterms:W3CDTF">2020-09-11T09:44:35Z</dcterms:modified>
</cp:coreProperties>
</file>